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5480" windowHeight="7650" tabRatio="888"/>
  </bookViews>
  <sheets>
    <sheet name="POELSAN+ASTORE компрессия ПНД" sheetId="45" r:id="rId1"/>
  </sheets>
  <definedNames>
    <definedName name="Z_437800FB_1617_461C_8B3B_50DFFD2DC20A_.wvu.Cols" localSheetId="0" hidden="1">'POELSAN+ASTORE компрессия ПНД'!$A:$A,'POELSAN+ASTORE компрессия ПНД'!$L:$N,'POELSAN+ASTORE компрессия ПНД'!$T:$V</definedName>
    <definedName name="Z_437800FB_1617_461C_8B3B_50DFFD2DC20A_.wvu.PrintArea" localSheetId="0" hidden="1">'POELSAN+ASTORE компрессия ПНД'!$B$1:$S$158</definedName>
    <definedName name="Z_9E804E06_8A93_11D2_8471_444553540000_.wvu.Cols" localSheetId="0" hidden="1">'POELSAN+ASTORE компрессия ПНД'!#REF!,'POELSAN+ASTORE компрессия ПНД'!#REF!</definedName>
    <definedName name="Z_9E804E06_8A93_11D2_8471_444553540000_.wvu.PrintArea" localSheetId="0" hidden="1">'POELSAN+ASTORE компрессия ПНД'!$F$11:$U$49</definedName>
    <definedName name="_xlnm.Print_Area" localSheetId="0">'POELSAN+ASTORE компрессия ПНД'!$B$1:$S$240</definedName>
  </definedNames>
  <calcPr calcId="124519"/>
  <customWorkbookViews>
    <customWorkbookView name="ШИЛЯ - Личное представление" guid="{437800FB-1617-461C-8B3B-50DFFD2DC20A}" mergeInterval="0" personalView="1" maximized="1" windowWidth="1276" windowHeight="650" tabRatio="888" activeSheetId="45" showStatusbar="0"/>
  </customWorkbookViews>
</workbook>
</file>

<file path=xl/calcChain.xml><?xml version="1.0" encoding="utf-8"?>
<calcChain xmlns="http://schemas.openxmlformats.org/spreadsheetml/2006/main">
  <c r="I182" i="45"/>
  <c r="D183"/>
  <c r="I172"/>
  <c r="D173"/>
  <c r="D172"/>
  <c r="D171"/>
  <c r="I171"/>
  <c r="I174"/>
  <c r="I177"/>
  <c r="I176"/>
  <c r="I175"/>
  <c r="I173"/>
  <c r="D174"/>
  <c r="D175"/>
  <c r="D176"/>
  <c r="D177"/>
  <c r="D178"/>
  <c r="D179"/>
  <c r="D180"/>
  <c r="D181"/>
  <c r="D182"/>
  <c r="C2"/>
  <c r="R225" s="1"/>
  <c r="D25"/>
  <c r="R31"/>
  <c r="D37"/>
  <c r="R42"/>
  <c r="I50"/>
  <c r="D53"/>
  <c r="R55"/>
  <c r="I58"/>
  <c r="D61"/>
  <c r="I64"/>
  <c r="I68"/>
  <c r="R69"/>
  <c r="D71"/>
  <c r="I72"/>
  <c r="R73"/>
  <c r="R75"/>
  <c r="R77"/>
  <c r="D84"/>
  <c r="I85"/>
  <c r="R86"/>
  <c r="D88"/>
  <c r="I89"/>
  <c r="R90"/>
  <c r="D92"/>
  <c r="I93"/>
  <c r="R94"/>
  <c r="D96"/>
  <c r="I97"/>
  <c r="R98"/>
  <c r="D100"/>
  <c r="I101"/>
  <c r="D103"/>
  <c r="D106"/>
  <c r="I107"/>
  <c r="R108"/>
  <c r="D110"/>
  <c r="I111"/>
  <c r="R112"/>
  <c r="R114"/>
  <c r="I116"/>
  <c r="I118"/>
  <c r="D120"/>
  <c r="R121"/>
  <c r="R123"/>
  <c r="I125"/>
  <c r="R126"/>
  <c r="D128"/>
  <c r="I130"/>
  <c r="D132"/>
  <c r="D134"/>
  <c r="D146" s="1"/>
  <c r="I135"/>
  <c r="I136"/>
  <c r="R136"/>
  <c r="D138"/>
  <c r="D147" s="1"/>
  <c r="I139"/>
  <c r="I141"/>
  <c r="I143"/>
  <c r="R145"/>
  <c r="I150"/>
  <c r="I153"/>
  <c r="R153"/>
  <c r="R154"/>
  <c r="R155"/>
  <c r="D156"/>
  <c r="R157"/>
  <c r="D204"/>
  <c r="R209"/>
  <c r="D219"/>
  <c r="R43"/>
  <c r="R41"/>
  <c r="I40"/>
  <c r="D39"/>
  <c r="R37"/>
  <c r="I36"/>
  <c r="D35"/>
  <c r="R33"/>
  <c r="I32"/>
  <c r="D31"/>
  <c r="D29"/>
  <c r="D27"/>
  <c r="R25"/>
  <c r="I24"/>
  <c r="D23"/>
  <c r="R21"/>
  <c r="I20"/>
  <c r="D19"/>
  <c r="R17"/>
  <c r="R47"/>
  <c r="D44"/>
  <c r="D42"/>
  <c r="R40"/>
  <c r="I39"/>
  <c r="D38"/>
  <c r="R36"/>
  <c r="I35"/>
  <c r="D34"/>
  <c r="R32"/>
  <c r="I31"/>
  <c r="I29"/>
  <c r="I27"/>
  <c r="D26"/>
  <c r="R24"/>
  <c r="I23"/>
  <c r="D22"/>
  <c r="R20"/>
  <c r="I19"/>
  <c r="D18"/>
  <c r="I18"/>
  <c r="D17"/>
  <c r="R18"/>
  <c r="I17"/>
  <c r="D20"/>
  <c r="D238"/>
  <c r="D234"/>
  <c r="I226"/>
  <c r="D239"/>
  <c r="D235"/>
  <c r="D231"/>
  <c r="I227"/>
  <c r="D236"/>
  <c r="D232"/>
  <c r="I228"/>
  <c r="D237"/>
  <c r="D233"/>
  <c r="D21"/>
  <c r="D199"/>
  <c r="I151"/>
  <c r="D225"/>
  <c r="D240"/>
  <c r="R19"/>
  <c r="I156"/>
  <c r="I204"/>
  <c r="R214"/>
  <c r="I209"/>
  <c r="R199"/>
  <c r="I157"/>
  <c r="I154"/>
  <c r="D153"/>
  <c r="I149"/>
  <c r="R144"/>
  <c r="R142"/>
  <c r="R140"/>
  <c r="R138"/>
  <c r="R137"/>
  <c r="D135"/>
  <c r="R133"/>
  <c r="R131"/>
  <c r="D130"/>
  <c r="D129"/>
  <c r="D145" s="1"/>
  <c r="R127"/>
  <c r="I126"/>
  <c r="D125"/>
  <c r="D123"/>
  <c r="D121"/>
  <c r="I119"/>
  <c r="D118"/>
  <c r="D116"/>
  <c r="D114"/>
  <c r="I112"/>
  <c r="D111"/>
  <c r="R109"/>
  <c r="I108"/>
  <c r="D107"/>
  <c r="I105"/>
  <c r="R102"/>
  <c r="D101"/>
  <c r="R99"/>
  <c r="I98"/>
  <c r="D97"/>
  <c r="R95"/>
  <c r="I94"/>
  <c r="D93"/>
  <c r="R91"/>
  <c r="I90"/>
  <c r="D89"/>
  <c r="R87"/>
  <c r="I86"/>
  <c r="D85"/>
  <c r="R79"/>
  <c r="D77"/>
  <c r="D75"/>
  <c r="I73"/>
  <c r="D72"/>
  <c r="R70"/>
  <c r="I69"/>
  <c r="D68"/>
  <c r="D66"/>
  <c r="D64"/>
  <c r="D62"/>
  <c r="R60"/>
  <c r="I59"/>
  <c r="D58"/>
  <c r="R56"/>
  <c r="I55"/>
  <c r="D54"/>
  <c r="R52"/>
  <c r="I51"/>
  <c r="R49"/>
  <c r="R45"/>
  <c r="I41"/>
  <c r="R38"/>
  <c r="D36"/>
  <c r="I33"/>
  <c r="I30"/>
  <c r="R26"/>
  <c r="D24"/>
  <c r="I21"/>
  <c r="I233"/>
  <c r="R232"/>
  <c r="R226"/>
  <c r="I219"/>
  <c r="D214"/>
  <c r="R204"/>
  <c r="R158"/>
  <c r="R156"/>
  <c r="D155"/>
  <c r="D152"/>
  <c r="R146"/>
  <c r="R143"/>
  <c r="R141"/>
  <c r="R139"/>
  <c r="D137"/>
  <c r="R135"/>
  <c r="R132"/>
  <c r="R130"/>
  <c r="I129"/>
  <c r="I128"/>
  <c r="D127"/>
  <c r="R125"/>
  <c r="D124"/>
  <c r="D122"/>
  <c r="I120"/>
  <c r="D119"/>
  <c r="D144" s="1"/>
  <c r="D117"/>
  <c r="D115"/>
  <c r="D113"/>
  <c r="R111"/>
  <c r="I110"/>
  <c r="D109"/>
  <c r="R107"/>
  <c r="I106"/>
  <c r="D104"/>
  <c r="R101"/>
  <c r="I100"/>
  <c r="D99"/>
  <c r="R97"/>
  <c r="I96"/>
  <c r="D95"/>
  <c r="R93"/>
  <c r="I92"/>
  <c r="D91"/>
  <c r="R89"/>
  <c r="I88"/>
  <c r="D87"/>
  <c r="R85"/>
  <c r="I84"/>
  <c r="D78"/>
  <c r="D76"/>
  <c r="D74"/>
  <c r="R72"/>
  <c r="I71"/>
  <c r="D70"/>
  <c r="R68"/>
  <c r="D67"/>
  <c r="D65"/>
  <c r="D63"/>
  <c r="I61"/>
  <c r="D60"/>
  <c r="R58"/>
  <c r="I57"/>
  <c r="D56"/>
  <c r="R54"/>
  <c r="I53"/>
  <c r="D52"/>
  <c r="R50"/>
  <c r="R48"/>
  <c r="D43"/>
  <c r="D40"/>
  <c r="I37"/>
  <c r="R34"/>
  <c r="D32"/>
  <c r="I28"/>
  <c r="I25"/>
  <c r="R22"/>
  <c r="I225"/>
  <c r="R227"/>
  <c r="R219"/>
  <c r="I214"/>
  <c r="D209"/>
  <c r="I199"/>
  <c r="D157"/>
  <c r="I155"/>
  <c r="D154"/>
  <c r="I152"/>
  <c r="R147"/>
  <c r="I144"/>
  <c r="I142"/>
  <c r="I140"/>
  <c r="I138"/>
  <c r="I137"/>
  <c r="D136"/>
  <c r="R134"/>
  <c r="D133"/>
  <c r="D131"/>
  <c r="R129"/>
  <c r="R128"/>
  <c r="I127"/>
  <c r="D126"/>
  <c r="R124"/>
  <c r="R122"/>
  <c r="R120"/>
  <c r="I117"/>
  <c r="R115"/>
  <c r="R113"/>
  <c r="D112"/>
  <c r="R110"/>
  <c r="I109"/>
  <c r="D108"/>
  <c r="R106"/>
  <c r="D105"/>
  <c r="D102"/>
  <c r="R100"/>
  <c r="I99"/>
  <c r="D98"/>
  <c r="R96"/>
  <c r="I95"/>
  <c r="D94"/>
  <c r="R92"/>
  <c r="I91"/>
  <c r="D90"/>
  <c r="R88"/>
  <c r="I87"/>
  <c r="D86"/>
  <c r="R84"/>
  <c r="R78"/>
  <c r="R76"/>
  <c r="R74"/>
  <c r="D73"/>
  <c r="R71"/>
  <c r="I70"/>
  <c r="D69"/>
  <c r="I67"/>
  <c r="I65"/>
  <c r="I63"/>
  <c r="R61"/>
  <c r="I60"/>
  <c r="D59"/>
  <c r="R57"/>
  <c r="I56"/>
  <c r="D55"/>
  <c r="R53"/>
  <c r="I52"/>
  <c r="D51"/>
  <c r="I49"/>
  <c r="R44"/>
  <c r="D41"/>
  <c r="I38"/>
  <c r="R35"/>
  <c r="D33"/>
  <c r="D30"/>
  <c r="I26"/>
  <c r="R23"/>
  <c r="I66" l="1"/>
  <c r="R59"/>
  <c r="I54"/>
  <c r="R46"/>
  <c r="I34"/>
  <c r="I22"/>
  <c r="I62"/>
  <c r="D57"/>
  <c r="R51"/>
  <c r="R39"/>
  <c r="D28"/>
</calcChain>
</file>

<file path=xl/sharedStrings.xml><?xml version="1.0" encoding="utf-8"?>
<sst xmlns="http://schemas.openxmlformats.org/spreadsheetml/2006/main" count="1073" uniqueCount="485">
  <si>
    <t>25х20</t>
  </si>
  <si>
    <t>200х1 1/2"</t>
  </si>
  <si>
    <t>16Х16</t>
  </si>
  <si>
    <t>32х20х32</t>
  </si>
  <si>
    <t>25/275</t>
  </si>
  <si>
    <t>15/195</t>
  </si>
  <si>
    <t>15/165</t>
  </si>
  <si>
    <t>50х1½"х50</t>
  </si>
  <si>
    <t>Ключ компрессионный</t>
  </si>
  <si>
    <t>20х1/2"</t>
  </si>
  <si>
    <r>
      <t>90</t>
    </r>
    <r>
      <rPr>
        <b/>
        <sz val="10"/>
        <rFont val="Calibri"/>
        <family val="2"/>
        <charset val="204"/>
      </rPr>
      <t>х</t>
    </r>
    <r>
      <rPr>
        <b/>
        <sz val="12"/>
        <rFont val="Calibri"/>
        <family val="2"/>
        <charset val="204"/>
      </rPr>
      <t>3"</t>
    </r>
  </si>
  <si>
    <t>110х90х110</t>
  </si>
  <si>
    <t>40х1½"х40</t>
  </si>
  <si>
    <t>40х1"х40</t>
  </si>
  <si>
    <t>1/14</t>
  </si>
  <si>
    <t>1/10</t>
  </si>
  <si>
    <t>1/5</t>
  </si>
  <si>
    <t>3/36</t>
  </si>
  <si>
    <t>3/33</t>
  </si>
  <si>
    <t>3/42</t>
  </si>
  <si>
    <t>63х63</t>
  </si>
  <si>
    <t>3/4"х3/4"</t>
  </si>
  <si>
    <t>1/2"х1/2"</t>
  </si>
  <si>
    <t>4/96</t>
  </si>
  <si>
    <t>2/72</t>
  </si>
  <si>
    <t>40 х 1/2"</t>
  </si>
  <si>
    <t>4/20</t>
  </si>
  <si>
    <t>4/76</t>
  </si>
  <si>
    <t>2/42</t>
  </si>
  <si>
    <t>1S50528F00</t>
  </si>
  <si>
    <t>Артикул</t>
  </si>
  <si>
    <t>Д, мм</t>
  </si>
  <si>
    <t>Цена, р.</t>
  </si>
  <si>
    <t>50/900</t>
  </si>
  <si>
    <t>1/7</t>
  </si>
  <si>
    <t>1/3</t>
  </si>
  <si>
    <t>1/12</t>
  </si>
  <si>
    <t>1/20</t>
  </si>
  <si>
    <t>40х1 1/2"</t>
  </si>
  <si>
    <t>75х2"х75</t>
  </si>
  <si>
    <t>1/24</t>
  </si>
  <si>
    <t>225х1 1/2"</t>
  </si>
  <si>
    <t>225х1 1/4"</t>
  </si>
  <si>
    <t>225х2"</t>
  </si>
  <si>
    <t>50х40</t>
  </si>
  <si>
    <t>Ремонт для капельной                  многолетней ленты</t>
  </si>
  <si>
    <r>
      <t xml:space="preserve">                       </t>
    </r>
    <r>
      <rPr>
        <b/>
        <u/>
        <sz val="14"/>
        <rFont val="Calibri"/>
        <family val="2"/>
        <charset val="204"/>
      </rPr>
      <t>Мини кран для  капельной ленты</t>
    </r>
  </si>
  <si>
    <r>
      <t xml:space="preserve">                     </t>
    </r>
    <r>
      <rPr>
        <b/>
        <u/>
        <sz val="14"/>
        <rFont val="Calibri"/>
        <family val="2"/>
        <charset val="204"/>
      </rPr>
      <t>Ремонт для капельной ленты</t>
    </r>
  </si>
  <si>
    <t>75х63х75</t>
  </si>
  <si>
    <t>90х63х90</t>
  </si>
  <si>
    <t>90х75х90</t>
  </si>
  <si>
    <t>Соединение муфта-фланец</t>
  </si>
  <si>
    <t>32х3/4''х32</t>
  </si>
  <si>
    <t>50х1"х50</t>
  </si>
  <si>
    <t>15/210</t>
  </si>
  <si>
    <t>6/96</t>
  </si>
  <si>
    <t>25/600</t>
  </si>
  <si>
    <t>упак/шт.</t>
  </si>
  <si>
    <t>Тройник с внутренней резьбой</t>
  </si>
  <si>
    <t>75х2"</t>
  </si>
  <si>
    <t>90х4"</t>
  </si>
  <si>
    <r>
      <t xml:space="preserve">                           </t>
    </r>
    <r>
      <rPr>
        <b/>
        <u/>
        <sz val="14"/>
        <rFont val="Calibri"/>
        <family val="2"/>
        <charset val="204"/>
      </rPr>
      <t xml:space="preserve">Седловая врезка </t>
    </r>
  </si>
  <si>
    <t>250х1 1/4"</t>
  </si>
  <si>
    <t>5/50</t>
  </si>
  <si>
    <t>75х50</t>
  </si>
  <si>
    <t>75х63</t>
  </si>
  <si>
    <t>4/28</t>
  </si>
  <si>
    <t>110 blue</t>
  </si>
  <si>
    <t>50х50 blue</t>
  </si>
  <si>
    <t>1"х1"</t>
  </si>
  <si>
    <t>6/108</t>
  </si>
  <si>
    <t>32х3/4"х32</t>
  </si>
  <si>
    <t>40х25х40</t>
  </si>
  <si>
    <t>100/2000</t>
  </si>
  <si>
    <t>10/250</t>
  </si>
  <si>
    <t>50 х 2''</t>
  </si>
  <si>
    <t>63х1 1/2"</t>
  </si>
  <si>
    <t>GG52075I00</t>
  </si>
  <si>
    <t>40 х 3/4''</t>
  </si>
  <si>
    <t>40х1 1/4''</t>
  </si>
  <si>
    <t>40х1 1/2''</t>
  </si>
  <si>
    <t>75х3"</t>
  </si>
  <si>
    <t>25х3/4''</t>
  </si>
  <si>
    <r>
      <t xml:space="preserve">               </t>
    </r>
    <r>
      <rPr>
        <b/>
        <u/>
        <sz val="14"/>
        <rFont val="Calibri"/>
        <family val="2"/>
        <charset val="204"/>
      </rPr>
      <t xml:space="preserve"> Тройник для капельной ленты</t>
    </r>
  </si>
  <si>
    <t>6/156</t>
  </si>
  <si>
    <t>50х2"</t>
  </si>
  <si>
    <t>32х25х32</t>
  </si>
  <si>
    <t>17х17</t>
  </si>
  <si>
    <t>180х1 1/4"</t>
  </si>
  <si>
    <t>40х1 ''</t>
  </si>
  <si>
    <t>160х1 1/4"</t>
  </si>
  <si>
    <t>160х1 1/2"</t>
  </si>
  <si>
    <t>20х3/4''</t>
  </si>
  <si>
    <t>50х3/4"х50</t>
  </si>
  <si>
    <t>63 х 3/4''</t>
  </si>
  <si>
    <t>90х1/2"</t>
  </si>
  <si>
    <t>90х3/4"</t>
  </si>
  <si>
    <t>110 х 1/2''</t>
  </si>
  <si>
    <t>1S50518E00</t>
  </si>
  <si>
    <t>1S50518F00</t>
  </si>
  <si>
    <t>25х1¼"х25</t>
  </si>
  <si>
    <t>4/60</t>
  </si>
  <si>
    <t>25х1/2"х25</t>
  </si>
  <si>
    <t>Угол для капельной ленты с поджимом</t>
  </si>
  <si>
    <t>100/2800</t>
  </si>
  <si>
    <t>110х3"</t>
  </si>
  <si>
    <t>200х1 1/4"</t>
  </si>
  <si>
    <t>Курс USD</t>
  </si>
  <si>
    <t>90х2 1/2"</t>
  </si>
  <si>
    <t>5/90</t>
  </si>
  <si>
    <t>125х1"</t>
  </si>
  <si>
    <t>25х1''</t>
  </si>
  <si>
    <t>40 х 1''</t>
  </si>
  <si>
    <r>
      <t>90</t>
    </r>
    <r>
      <rPr>
        <b/>
        <sz val="10"/>
        <rFont val="Calibri"/>
        <family val="2"/>
        <charset val="204"/>
      </rPr>
      <t>х</t>
    </r>
    <r>
      <rPr>
        <b/>
        <sz val="12"/>
        <rFont val="Calibri"/>
        <family val="2"/>
        <charset val="204"/>
      </rPr>
      <t>4"</t>
    </r>
  </si>
  <si>
    <t>32 х 1/2''</t>
  </si>
  <si>
    <t>32 х 3/4''</t>
  </si>
  <si>
    <t>32х1 1/4''</t>
  </si>
  <si>
    <t>1/16</t>
  </si>
  <si>
    <t>GR52075H00</t>
  </si>
  <si>
    <t>180х2"</t>
  </si>
  <si>
    <t>225х1"</t>
  </si>
  <si>
    <t>75х2½"х75</t>
  </si>
  <si>
    <t>90х3"х90</t>
  </si>
  <si>
    <t>110х4"х110</t>
  </si>
  <si>
    <t>40х1¼"х40</t>
  </si>
  <si>
    <t>25/400</t>
  </si>
  <si>
    <t>25/375</t>
  </si>
  <si>
    <t>25/350</t>
  </si>
  <si>
    <t>25х1/2"</t>
  </si>
  <si>
    <t>40х32</t>
  </si>
  <si>
    <t>50х25</t>
  </si>
  <si>
    <t>50х32</t>
  </si>
  <si>
    <t>32х1/2"</t>
  </si>
  <si>
    <t>25/475</t>
  </si>
  <si>
    <t xml:space="preserve">  32х1''</t>
  </si>
  <si>
    <t>40х1"</t>
  </si>
  <si>
    <t>63х2"х63</t>
  </si>
  <si>
    <t>Кран шаровой НР-ВР</t>
  </si>
  <si>
    <t>32-63</t>
  </si>
  <si>
    <t>63-110</t>
  </si>
  <si>
    <t>200х2"</t>
  </si>
  <si>
    <t>32х1/2"х32</t>
  </si>
  <si>
    <t>125х2"</t>
  </si>
  <si>
    <t>10/150</t>
  </si>
  <si>
    <t>Отвод редукционный</t>
  </si>
  <si>
    <t>110х2"</t>
  </si>
  <si>
    <t>6/138</t>
  </si>
  <si>
    <t>100/1200</t>
  </si>
  <si>
    <t>Угол для капельной ленты</t>
  </si>
  <si>
    <t>10/240</t>
  </si>
  <si>
    <t>10/170</t>
  </si>
  <si>
    <t>25х1''х25</t>
  </si>
  <si>
    <r>
      <t xml:space="preserve">              </t>
    </r>
    <r>
      <rPr>
        <b/>
        <u/>
        <sz val="14"/>
        <rFont val="Calibri"/>
        <family val="2"/>
        <charset val="204"/>
      </rPr>
      <t>Мини кран для  капельной ленты с поджимом</t>
    </r>
  </si>
  <si>
    <t>5/60</t>
  </si>
  <si>
    <t>Тройник редукционный</t>
  </si>
  <si>
    <r>
      <t xml:space="preserve">               </t>
    </r>
    <r>
      <rPr>
        <b/>
        <u/>
        <sz val="14"/>
        <rFont val="Calibri"/>
        <family val="2"/>
        <charset val="204"/>
      </rPr>
      <t xml:space="preserve"> Муфта с внутренней резьбой</t>
    </r>
  </si>
  <si>
    <t xml:space="preserve">    Муфта с наружной резьбой</t>
  </si>
  <si>
    <t>75х75</t>
  </si>
  <si>
    <t>32х32</t>
  </si>
  <si>
    <t>25х25</t>
  </si>
  <si>
    <t>20х20</t>
  </si>
  <si>
    <t>3/39</t>
  </si>
  <si>
    <t>17х17х17</t>
  </si>
  <si>
    <t xml:space="preserve">Муфта редукционная   </t>
  </si>
  <si>
    <t>6/120</t>
  </si>
  <si>
    <t>6/78</t>
  </si>
  <si>
    <t>63х32х63</t>
  </si>
  <si>
    <t>1/23</t>
  </si>
  <si>
    <t>1/18</t>
  </si>
  <si>
    <t>110 х 1 1/2''</t>
  </si>
  <si>
    <t>125х3/4"</t>
  </si>
  <si>
    <t>125х1 1/2"</t>
  </si>
  <si>
    <t>2/20</t>
  </si>
  <si>
    <t>2/16</t>
  </si>
  <si>
    <t>2/10</t>
  </si>
  <si>
    <t>2/6</t>
  </si>
  <si>
    <t xml:space="preserve">Прайс-лист от </t>
  </si>
  <si>
    <t>10/130</t>
  </si>
  <si>
    <t>20х3/4"</t>
  </si>
  <si>
    <t>100/6000</t>
  </si>
  <si>
    <t>100/16000</t>
  </si>
  <si>
    <t>40х3/4"х40</t>
  </si>
  <si>
    <t>50/800</t>
  </si>
  <si>
    <t>200х3/4"</t>
  </si>
  <si>
    <t>1S50826G00</t>
  </si>
  <si>
    <t>Отвод с наружной резьбой</t>
  </si>
  <si>
    <t>40х1''</t>
  </si>
  <si>
    <t>50 х 1/2"</t>
  </si>
  <si>
    <t>1S50518G00</t>
  </si>
  <si>
    <t>Цены указаны с учетом НДС за ед. продукции</t>
  </si>
  <si>
    <t>75х50х75</t>
  </si>
  <si>
    <t>250х1 1/2"</t>
  </si>
  <si>
    <t>75 х 1 1/2''</t>
  </si>
  <si>
    <t>75х3/4"</t>
  </si>
  <si>
    <t>75х1/2"</t>
  </si>
  <si>
    <t>200х1"</t>
  </si>
  <si>
    <t>25/325</t>
  </si>
  <si>
    <t>25/200</t>
  </si>
  <si>
    <t>32х25</t>
  </si>
  <si>
    <t>25х32х25</t>
  </si>
  <si>
    <t>1S50533G00</t>
  </si>
  <si>
    <t>50 х 3/4''</t>
  </si>
  <si>
    <t>140х1"</t>
  </si>
  <si>
    <t>32х1¼"х32</t>
  </si>
  <si>
    <t>100/4000</t>
  </si>
  <si>
    <t>100/7500</t>
  </si>
  <si>
    <t>3/24</t>
  </si>
  <si>
    <t>50/1000</t>
  </si>
  <si>
    <t>15/405</t>
  </si>
  <si>
    <t>10/300</t>
  </si>
  <si>
    <t>3/45</t>
  </si>
  <si>
    <t>1/13</t>
  </si>
  <si>
    <t>25/550</t>
  </si>
  <si>
    <t>40х20</t>
  </si>
  <si>
    <t>50х1¼"х50</t>
  </si>
  <si>
    <t>180х1 1/2"</t>
  </si>
  <si>
    <t>25 х 1''</t>
  </si>
  <si>
    <t>2/36</t>
  </si>
  <si>
    <t>2/32</t>
  </si>
  <si>
    <t>1/26</t>
  </si>
  <si>
    <t>25/800</t>
  </si>
  <si>
    <t>16х16х16</t>
  </si>
  <si>
    <t>15/360</t>
  </si>
  <si>
    <t>10/200</t>
  </si>
  <si>
    <t>280х1 1/4"</t>
  </si>
  <si>
    <t>160х1"</t>
  </si>
  <si>
    <t>Кран шаровой ВР-ВР</t>
  </si>
  <si>
    <t>4/52</t>
  </si>
  <si>
    <t>4/48</t>
  </si>
  <si>
    <t>4/32</t>
  </si>
  <si>
    <t>2/18</t>
  </si>
  <si>
    <t>10/220</t>
  </si>
  <si>
    <t>5/180</t>
  </si>
  <si>
    <t>5/170</t>
  </si>
  <si>
    <t>5/150</t>
  </si>
  <si>
    <t>4/108</t>
  </si>
  <si>
    <t>4/80</t>
  </si>
  <si>
    <t>4/64</t>
  </si>
  <si>
    <t>32 х 1 1/4''</t>
  </si>
  <si>
    <t>32х1"х32</t>
  </si>
  <si>
    <t>25х1"</t>
  </si>
  <si>
    <t>50х1 1/2''</t>
  </si>
  <si>
    <t>1/15</t>
  </si>
  <si>
    <t>75х1"</t>
  </si>
  <si>
    <t>315х2"</t>
  </si>
  <si>
    <t>10/160</t>
  </si>
  <si>
    <t>50х32х50</t>
  </si>
  <si>
    <t>Тройник</t>
  </si>
  <si>
    <t>1/28</t>
  </si>
  <si>
    <t>1/22</t>
  </si>
  <si>
    <t>75 х 1 1/4''</t>
  </si>
  <si>
    <t>5/110</t>
  </si>
  <si>
    <t>4/68</t>
  </si>
  <si>
    <t>4/44</t>
  </si>
  <si>
    <t>2/24</t>
  </si>
  <si>
    <t>1/11</t>
  </si>
  <si>
    <t>63х40х63</t>
  </si>
  <si>
    <t>Седловая врезка с                                                                                                                                                                                     кольцом (усиленная)</t>
  </si>
  <si>
    <t>50х40х50</t>
  </si>
  <si>
    <t>75х2 1/2"</t>
  </si>
  <si>
    <t>63х50х63</t>
  </si>
  <si>
    <t>Угол для капельной                  многолетней ленты</t>
  </si>
  <si>
    <t>16х16</t>
  </si>
  <si>
    <t>32 х 1"</t>
  </si>
  <si>
    <t>32 х 1''</t>
  </si>
  <si>
    <t>32х1"</t>
  </si>
  <si>
    <t>25х3/4"х25</t>
  </si>
  <si>
    <t>15/240</t>
  </si>
  <si>
    <t>12/144</t>
  </si>
  <si>
    <t>6/90</t>
  </si>
  <si>
    <t>32х3/4"</t>
  </si>
  <si>
    <t>50х1 1/4"</t>
  </si>
  <si>
    <t>40х40</t>
  </si>
  <si>
    <t>25х3/4"</t>
  </si>
  <si>
    <t xml:space="preserve">Кран шаровой </t>
  </si>
  <si>
    <t>10/320</t>
  </si>
  <si>
    <t>10/260</t>
  </si>
  <si>
    <t>4/100</t>
  </si>
  <si>
    <t>1/27</t>
  </si>
  <si>
    <t>63х1"х63</t>
  </si>
  <si>
    <t>63х1½"х63</t>
  </si>
  <si>
    <t>63х1¼"х63</t>
  </si>
  <si>
    <t>75х3"х75</t>
  </si>
  <si>
    <t>90х4"х90</t>
  </si>
  <si>
    <t>90х2½"х90</t>
  </si>
  <si>
    <t>110х3"х110</t>
  </si>
  <si>
    <t>25/500</t>
  </si>
  <si>
    <t>15/330</t>
  </si>
  <si>
    <t>110х63 blue</t>
  </si>
  <si>
    <t>63х2" blue</t>
  </si>
  <si>
    <t>6/54</t>
  </si>
  <si>
    <t>PN16</t>
  </si>
  <si>
    <t>PN6</t>
  </si>
  <si>
    <t>63х63 blue</t>
  </si>
  <si>
    <t>25 х 1/2"</t>
  </si>
  <si>
    <t>Прайс-лист от 01.12.2013 г.</t>
  </si>
  <si>
    <t>110х4"</t>
  </si>
  <si>
    <t>25х3/4'х25</t>
  </si>
  <si>
    <t>90х3"</t>
  </si>
  <si>
    <t>1S50528G00</t>
  </si>
  <si>
    <t>шт(уп./к.)</t>
  </si>
  <si>
    <t>6/84</t>
  </si>
  <si>
    <t xml:space="preserve">                      Мини кран для капельной многолетней ленты</t>
  </si>
  <si>
    <t>4/220</t>
  </si>
  <si>
    <t>4/152</t>
  </si>
  <si>
    <t>2/56</t>
  </si>
  <si>
    <t>50/1100</t>
  </si>
  <si>
    <t>63х2"</t>
  </si>
  <si>
    <t>40х32х40</t>
  </si>
  <si>
    <t>63х2 1/2"</t>
  </si>
  <si>
    <t>5/200</t>
  </si>
  <si>
    <t>50х25х50</t>
  </si>
  <si>
    <t>GR52011L00</t>
  </si>
  <si>
    <t>5/30</t>
  </si>
  <si>
    <t>1/8</t>
  </si>
  <si>
    <t>110х2" blue</t>
  </si>
  <si>
    <t>90х2" blue</t>
  </si>
  <si>
    <t>Заглушка для капельной                   ленты с поджимом</t>
  </si>
  <si>
    <t>50х1 1/4''</t>
  </si>
  <si>
    <t>20х1/2''</t>
  </si>
  <si>
    <t>25х1/2''</t>
  </si>
  <si>
    <t xml:space="preserve"> 32х3/4''</t>
  </si>
  <si>
    <t>32х1 1/4'</t>
  </si>
  <si>
    <t>20х1/2"х20</t>
  </si>
  <si>
    <t>20х3/4"х20</t>
  </si>
  <si>
    <t>110х75</t>
  </si>
  <si>
    <t>63 х 1 1/4''</t>
  </si>
  <si>
    <t>32х20</t>
  </si>
  <si>
    <t>160х2"</t>
  </si>
  <si>
    <t>75 х 2''</t>
  </si>
  <si>
    <t>90х1"</t>
  </si>
  <si>
    <t>110х1 1/4"</t>
  </si>
  <si>
    <t>63 х 1 1/2''</t>
  </si>
  <si>
    <t>50х1 1/2"</t>
  </si>
  <si>
    <t>6/100</t>
  </si>
  <si>
    <t>140 х 3/4"</t>
  </si>
  <si>
    <t>140х1 1/4"</t>
  </si>
  <si>
    <t>140х1 1/2"</t>
  </si>
  <si>
    <t>110х90</t>
  </si>
  <si>
    <t>25х1"х25</t>
  </si>
  <si>
    <t>Тройник для капельной                  многолетней ленты</t>
  </si>
  <si>
    <t>4/56</t>
  </si>
  <si>
    <t>3/30</t>
  </si>
  <si>
    <t>1/19</t>
  </si>
  <si>
    <t>20х25х20</t>
  </si>
  <si>
    <t>25х20х25</t>
  </si>
  <si>
    <t>4/24</t>
  </si>
  <si>
    <t>PN10</t>
  </si>
  <si>
    <t>140х2"</t>
  </si>
  <si>
    <t xml:space="preserve">Тройник с наружной резьбой  </t>
  </si>
  <si>
    <t>15/300</t>
  </si>
  <si>
    <t>5/120</t>
  </si>
  <si>
    <t>90х75</t>
  </si>
  <si>
    <t>5/140</t>
  </si>
  <si>
    <t>4/212</t>
  </si>
  <si>
    <t>40х25</t>
  </si>
  <si>
    <t>6/72</t>
  </si>
  <si>
    <t>63х2½"х63</t>
  </si>
  <si>
    <t xml:space="preserve">    Отвод с внутренней резьбой</t>
  </si>
  <si>
    <t>Тройник для капельной                  ленты с поджимом</t>
  </si>
  <si>
    <t>15/390</t>
  </si>
  <si>
    <t>10/340</t>
  </si>
  <si>
    <t>10/280</t>
  </si>
  <si>
    <t>1 1/4"х1 1/4"</t>
  </si>
  <si>
    <t>1 1/2"х1 1/2"</t>
  </si>
  <si>
    <t>2"х2"</t>
  </si>
  <si>
    <t>2/64</t>
  </si>
  <si>
    <t>2/46</t>
  </si>
  <si>
    <t>Кран шаровой муфта-НР</t>
  </si>
  <si>
    <t>Кран шаровой муфта-ВР</t>
  </si>
  <si>
    <t>GR52090I00</t>
  </si>
  <si>
    <t>GG52090L00</t>
  </si>
  <si>
    <t>280х1 1/2"</t>
  </si>
  <si>
    <t>90х2"</t>
  </si>
  <si>
    <t xml:space="preserve">Тройник с внутренней резьбой  </t>
  </si>
  <si>
    <t>5/100</t>
  </si>
  <si>
    <t>2/28</t>
  </si>
  <si>
    <t>32 х 1 1/4"</t>
  </si>
  <si>
    <t>25/700</t>
  </si>
  <si>
    <t>15/510</t>
  </si>
  <si>
    <t>15/480</t>
  </si>
  <si>
    <t>110х110</t>
  </si>
  <si>
    <t>90х90</t>
  </si>
  <si>
    <t>50х2"х50</t>
  </si>
  <si>
    <t>1/9</t>
  </si>
  <si>
    <t>63х1/2"</t>
  </si>
  <si>
    <t>90х63</t>
  </si>
  <si>
    <t>63 х 1''</t>
  </si>
  <si>
    <t>280х2"</t>
  </si>
  <si>
    <t>50х50</t>
  </si>
  <si>
    <t>1S50826F00</t>
  </si>
  <si>
    <t>250х2"</t>
  </si>
  <si>
    <t>5/70</t>
  </si>
  <si>
    <t>5/40</t>
  </si>
  <si>
    <t>10/70</t>
  </si>
  <si>
    <t>5/80</t>
  </si>
  <si>
    <t>32х1''х32</t>
  </si>
  <si>
    <t>10/100</t>
  </si>
  <si>
    <t>1/6</t>
  </si>
  <si>
    <t>1/4</t>
  </si>
  <si>
    <t>Ремонт для капельной                   ленты с поджимом</t>
  </si>
  <si>
    <t>63х32</t>
  </si>
  <si>
    <t>15/450</t>
  </si>
  <si>
    <r>
      <t>Отвод (угол 90</t>
    </r>
    <r>
      <rPr>
        <b/>
        <u/>
        <vertAlign val="superscript"/>
        <sz val="14"/>
        <rFont val="Calibri"/>
        <family val="2"/>
        <charset val="204"/>
      </rPr>
      <t>o</t>
    </r>
    <r>
      <rPr>
        <b/>
        <u/>
        <sz val="14"/>
        <rFont val="Calibri"/>
        <family val="2"/>
        <charset val="204"/>
      </rPr>
      <t>)</t>
    </r>
  </si>
  <si>
    <t>1S50826E00</t>
  </si>
  <si>
    <t>110 х 1''</t>
  </si>
  <si>
    <t>Заглушка</t>
  </si>
  <si>
    <t>63х50</t>
  </si>
  <si>
    <t>Цена</t>
  </si>
  <si>
    <t>110 х 3/4''</t>
  </si>
  <si>
    <t>10/140</t>
  </si>
  <si>
    <t>10/180</t>
  </si>
  <si>
    <t>Муфта соединительная</t>
  </si>
  <si>
    <t>40х1 1/4"</t>
  </si>
  <si>
    <t>25 х 3/4''</t>
  </si>
  <si>
    <t>25 х 1/2''</t>
  </si>
  <si>
    <t>20 х 3/4''</t>
  </si>
  <si>
    <t>20 х 1/2''</t>
  </si>
  <si>
    <t>90х1 1/4"</t>
  </si>
  <si>
    <t>90х1 1/2'</t>
  </si>
  <si>
    <t>2/44</t>
  </si>
  <si>
    <t>2/40</t>
  </si>
  <si>
    <t>25/650</t>
  </si>
  <si>
    <t>63х40</t>
  </si>
  <si>
    <t>D, мм</t>
  </si>
  <si>
    <t>5/45</t>
  </si>
  <si>
    <t>100/2400</t>
  </si>
  <si>
    <t>100/5000</t>
  </si>
  <si>
    <t>125х1 1/4"</t>
  </si>
  <si>
    <t>160 х 3/4"</t>
  </si>
  <si>
    <t>50 х 1''</t>
  </si>
  <si>
    <t>Регулируемая  капельница  (производительность 0-70 л/ч)</t>
  </si>
  <si>
    <t>Заглушка для капельной                  многолетней ленты</t>
  </si>
  <si>
    <t>32 х 3/4"</t>
  </si>
  <si>
    <t>1S50528E00</t>
  </si>
  <si>
    <t>3/4"х1/2"</t>
  </si>
  <si>
    <t>1 1/4"х1"</t>
  </si>
  <si>
    <t>Седловая врезка</t>
  </si>
  <si>
    <t xml:space="preserve">  ФИТИНГИ КОМПРЕССИОННЫЕ ASTORE (ITALY)</t>
  </si>
  <si>
    <t>Кран для многолетней                           ленты с НР</t>
  </si>
  <si>
    <t>16х1/2"</t>
  </si>
  <si>
    <t>2"х 2"</t>
  </si>
  <si>
    <t>4"х 4"</t>
  </si>
  <si>
    <t>3"х 3"</t>
  </si>
  <si>
    <t>Ниппель</t>
  </si>
  <si>
    <t>4" х 3"</t>
  </si>
  <si>
    <t>50/2250</t>
  </si>
  <si>
    <t>50/2100</t>
  </si>
  <si>
    <t>50/1300</t>
  </si>
  <si>
    <t>25/300</t>
  </si>
  <si>
    <t>12/84</t>
  </si>
  <si>
    <t xml:space="preserve">  СИСТЕМЫ КАПЕЛЬНОГО ОРОШЕНИЯ POELSAN (TURKEY) </t>
  </si>
  <si>
    <t xml:space="preserve">  ФИТИНГИ КОМПРЕССИОННЫЕ POELSAN (TURKEY) PN 6-16</t>
  </si>
  <si>
    <t>Муфта</t>
  </si>
  <si>
    <t>2" х 2"</t>
  </si>
  <si>
    <t>3" х 3"</t>
  </si>
  <si>
    <t>4" х 4"</t>
  </si>
  <si>
    <t>4/72</t>
  </si>
  <si>
    <t>Лейка</t>
  </si>
  <si>
    <t>2" х 2 1/2"</t>
  </si>
  <si>
    <t>Футорка</t>
  </si>
  <si>
    <t>1" х 3/4"</t>
  </si>
  <si>
    <t>1 1/4" х 1"</t>
  </si>
  <si>
    <t>50/2850</t>
  </si>
  <si>
    <t>50/1800</t>
  </si>
  <si>
    <t>25/850</t>
  </si>
  <si>
    <t>Фитинг для                                  многолетней ленты с НР</t>
  </si>
  <si>
    <t>16 х 1/2"</t>
  </si>
  <si>
    <t>FIP</t>
  </si>
  <si>
    <t>60ZOP50G00</t>
  </si>
  <si>
    <t>GG52063G00</t>
  </si>
  <si>
    <t>1S50340D00F</t>
  </si>
  <si>
    <t>1S50325C00F</t>
  </si>
  <si>
    <t>1S50332D00F</t>
  </si>
  <si>
    <t>1/120</t>
  </si>
  <si>
    <t>1/60</t>
  </si>
  <si>
    <t>20FLT18M2G032</t>
  </si>
  <si>
    <t>1"</t>
  </si>
  <si>
    <t>1/150</t>
  </si>
  <si>
    <t>Фильтр</t>
  </si>
  <si>
    <t>ООО "ГАРАНТ АГРО"</t>
  </si>
  <si>
    <t>355040, РФ, г.Ставрополь, ул.Доваторцев, д.45, корпус А, офис 5</t>
  </si>
  <si>
    <t>8(8652)44-92-40</t>
  </si>
  <si>
    <t>www.garant-agro.su</t>
  </si>
  <si>
    <t>info@garant-agro.su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</si>
</sst>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0.0000"/>
    <numFmt numFmtId="166" formatCode="0.0"/>
  </numFmts>
  <fonts count="8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rebuchet MS"/>
      <family val="2"/>
    </font>
    <font>
      <sz val="8"/>
      <name val="Arial Cyr"/>
      <charset val="204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1"/>
      <name val="Calibri"/>
      <family val="2"/>
      <charset val="204"/>
    </font>
    <font>
      <b/>
      <sz val="16"/>
      <name val="Calibri"/>
      <family val="2"/>
      <charset val="204"/>
    </font>
    <font>
      <sz val="12"/>
      <color indexed="56"/>
      <name val="Calibri"/>
      <family val="2"/>
      <charset val="204"/>
    </font>
    <font>
      <b/>
      <sz val="12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4"/>
      <name val="Calibri"/>
      <family val="2"/>
      <charset val="204"/>
    </font>
    <font>
      <sz val="7"/>
      <name val="Arial Cyr"/>
      <family val="2"/>
      <charset val="204"/>
    </font>
    <font>
      <b/>
      <sz val="12"/>
      <color indexed="56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u/>
      <sz val="14"/>
      <name val="Calibri"/>
      <family val="2"/>
      <charset val="204"/>
    </font>
    <font>
      <b/>
      <sz val="14"/>
      <color indexed="56"/>
      <name val="Calibri"/>
      <family val="2"/>
      <charset val="204"/>
    </font>
    <font>
      <sz val="10"/>
      <color indexed="56"/>
      <name val="Arial Cyr"/>
      <charset val="204"/>
    </font>
    <font>
      <b/>
      <sz val="16"/>
      <color indexed="56"/>
      <name val="Arial Cyr"/>
      <charset val="204"/>
    </font>
    <font>
      <b/>
      <sz val="8"/>
      <color indexed="56"/>
      <name val="Arial"/>
      <family val="2"/>
      <charset val="204"/>
    </font>
    <font>
      <sz val="10"/>
      <name val="Calibri"/>
      <family val="2"/>
      <charset val="204"/>
    </font>
    <font>
      <b/>
      <sz val="16"/>
      <color indexed="56"/>
      <name val="Calibri"/>
      <family val="2"/>
      <charset val="204"/>
    </font>
    <font>
      <b/>
      <sz val="10"/>
      <name val="Calibri"/>
      <family val="2"/>
      <charset val="204"/>
    </font>
    <font>
      <sz val="10"/>
      <name val="Arial Cyr"/>
      <charset val="204"/>
    </font>
    <font>
      <sz val="9"/>
      <color indexed="62"/>
      <name val="Arial Tur"/>
      <charset val="162"/>
    </font>
    <font>
      <b/>
      <sz val="16"/>
      <color indexed="18"/>
      <name val="Calibri"/>
      <family val="2"/>
      <charset val="204"/>
    </font>
    <font>
      <b/>
      <u/>
      <vertAlign val="superscript"/>
      <sz val="14"/>
      <name val="Calibri"/>
      <family val="2"/>
      <charset val="204"/>
    </font>
    <font>
      <sz val="10"/>
      <color indexed="43"/>
      <name val="Arial Cyr"/>
      <charset val="204"/>
    </font>
    <font>
      <sz val="7"/>
      <color indexed="43"/>
      <name val="Arial Cyr"/>
      <family val="2"/>
      <charset val="204"/>
    </font>
    <font>
      <sz val="12"/>
      <color indexed="43"/>
      <name val="Arial Cyr"/>
      <family val="2"/>
      <charset val="204"/>
    </font>
    <font>
      <sz val="10"/>
      <color indexed="43"/>
      <name val="Arial Cyr"/>
      <family val="2"/>
      <charset val="204"/>
    </font>
    <font>
      <sz val="8"/>
      <color indexed="43"/>
      <name val="Arial Cyr"/>
      <family val="2"/>
      <charset val="204"/>
    </font>
    <font>
      <b/>
      <u/>
      <sz val="14"/>
      <color indexed="43"/>
      <name val="Calibri"/>
      <family val="2"/>
      <charset val="204"/>
    </font>
    <font>
      <sz val="10"/>
      <color indexed="22"/>
      <name val="Arial Cyr"/>
      <charset val="204"/>
    </font>
    <font>
      <sz val="9"/>
      <color indexed="56"/>
      <name val="Calibri"/>
      <family val="2"/>
      <charset val="204"/>
    </font>
    <font>
      <sz val="9"/>
      <name val="Calibri"/>
      <family val="2"/>
      <charset val="204"/>
    </font>
    <font>
      <b/>
      <i/>
      <sz val="18"/>
      <color indexed="17"/>
      <name val="Calibri"/>
      <family val="2"/>
      <charset val="204"/>
    </font>
    <font>
      <sz val="7"/>
      <color indexed="18"/>
      <name val="Arial Cyr"/>
      <family val="2"/>
      <charset val="204"/>
    </font>
    <font>
      <sz val="10"/>
      <color indexed="18"/>
      <name val="Arial Cyr"/>
      <charset val="204"/>
    </font>
    <font>
      <sz val="12"/>
      <color indexed="18"/>
      <name val="Arial Cyr"/>
      <family val="2"/>
      <charset val="204"/>
    </font>
    <font>
      <sz val="10"/>
      <color indexed="18"/>
      <name val="Arial Cyr"/>
      <family val="2"/>
      <charset val="204"/>
    </font>
    <font>
      <sz val="8"/>
      <color indexed="18"/>
      <name val="Arial Cyr"/>
      <family val="2"/>
      <charset val="204"/>
    </font>
    <font>
      <b/>
      <i/>
      <sz val="18"/>
      <color indexed="56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color indexed="9"/>
      <name val="Arial Cyr"/>
      <charset val="204"/>
    </font>
    <font>
      <sz val="10"/>
      <color indexed="10"/>
      <name val="Arial Cyr"/>
      <charset val="204"/>
    </font>
    <font>
      <b/>
      <i/>
      <sz val="14"/>
      <color indexed="10"/>
      <name val="Arial Cyr"/>
      <charset val="204"/>
    </font>
    <font>
      <b/>
      <sz val="12"/>
      <color indexed="9"/>
      <name val="Calibri"/>
      <family val="2"/>
      <charset val="204"/>
    </font>
    <font>
      <sz val="9"/>
      <color indexed="55"/>
      <name val="Arial Tur"/>
      <charset val="162"/>
    </font>
    <font>
      <b/>
      <sz val="16"/>
      <color indexed="9"/>
      <name val="Arial Cyr"/>
      <charset val="204"/>
    </font>
    <font>
      <sz val="9"/>
      <color indexed="55"/>
      <name val="Arial Cyr"/>
      <charset val="204"/>
    </font>
    <font>
      <b/>
      <sz val="9"/>
      <color indexed="55"/>
      <name val="Arial Cyr"/>
      <charset val="204"/>
    </font>
    <font>
      <sz val="9"/>
      <color indexed="55"/>
      <name val="Arial Cyr"/>
      <family val="2"/>
      <charset val="204"/>
    </font>
    <font>
      <b/>
      <i/>
      <sz val="18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u/>
      <sz val="14"/>
      <name val="Calibri"/>
      <family val="2"/>
      <charset val="204"/>
    </font>
    <font>
      <sz val="7"/>
      <color indexed="10"/>
      <name val="Arial Cyr"/>
      <charset val="204"/>
    </font>
    <font>
      <sz val="10"/>
      <name val="Calibri"/>
      <family val="2"/>
      <charset val="204"/>
    </font>
    <font>
      <sz val="7"/>
      <color indexed="56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56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4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/>
      <right style="thin">
        <color indexed="18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8"/>
      </right>
      <top/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1" fillId="6" borderId="0" applyNumberFormat="0" applyBorder="0" applyAlignment="0" applyProtection="0"/>
    <xf numFmtId="0" fontId="81" fillId="7" borderId="0" applyNumberFormat="0" applyBorder="0" applyAlignment="0" applyProtection="0"/>
    <xf numFmtId="0" fontId="80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0" fillId="11" borderId="0" applyNumberFormat="0" applyBorder="0" applyAlignment="0" applyProtection="0"/>
    <xf numFmtId="0" fontId="81" fillId="12" borderId="0" applyNumberFormat="0" applyBorder="0" applyAlignment="0" applyProtection="0"/>
    <xf numFmtId="0" fontId="81" fillId="13" borderId="0" applyNumberFormat="0" applyBorder="0" applyAlignment="0" applyProtection="0"/>
    <xf numFmtId="0" fontId="80" fillId="14" borderId="0" applyNumberFormat="0" applyBorder="0" applyAlignment="0" applyProtection="0"/>
    <xf numFmtId="0" fontId="81" fillId="15" borderId="0" applyNumberFormat="0" applyBorder="0" applyAlignment="0" applyProtection="0"/>
    <xf numFmtId="0" fontId="81" fillId="16" borderId="0" applyNumberFormat="0" applyBorder="0" applyAlignment="0" applyProtection="0"/>
    <xf numFmtId="0" fontId="80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19" borderId="0" applyNumberFormat="0" applyBorder="0" applyAlignment="0" applyProtection="0"/>
    <xf numFmtId="0" fontId="80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0" fillId="23" borderId="0" applyNumberFormat="0" applyBorder="0" applyAlignment="0" applyProtection="0"/>
  </cellStyleXfs>
  <cellXfs count="435">
    <xf numFmtId="0" fontId="0" fillId="0" borderId="0" xfId="0"/>
    <xf numFmtId="0" fontId="55" fillId="0" borderId="24" xfId="0" applyFont="1" applyFill="1" applyBorder="1" applyAlignment="1" applyProtection="1">
      <alignment horizontal="right" vertical="center" wrapText="1"/>
      <protection hidden="1"/>
    </xf>
    <xf numFmtId="0" fontId="55" fillId="0" borderId="0" xfId="0" applyFont="1" applyFill="1" applyBorder="1" applyAlignment="1" applyProtection="1">
      <alignment horizontal="right" vertical="center" wrapText="1"/>
      <protection hidden="1"/>
    </xf>
    <xf numFmtId="0" fontId="55" fillId="0" borderId="43" xfId="0" applyFont="1" applyFill="1" applyBorder="1" applyAlignment="1" applyProtection="1">
      <alignment horizontal="right" vertical="center" wrapText="1"/>
      <protection hidden="1"/>
    </xf>
    <xf numFmtId="0" fontId="40" fillId="0" borderId="0" xfId="0" applyFont="1" applyFill="1" applyAlignment="1" applyProtection="1">
      <alignment horizontal="right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right" vertical="center" wrapText="1"/>
      <protection hidden="1"/>
    </xf>
    <xf numFmtId="0" fontId="76" fillId="0" borderId="48" xfId="0" applyFont="1" applyFill="1" applyBorder="1" applyAlignment="1" applyProtection="1">
      <alignment horizontal="center" vertical="center"/>
      <protection hidden="1"/>
    </xf>
    <xf numFmtId="0" fontId="76" fillId="0" borderId="22" xfId="0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horizontal="center" vertical="center"/>
      <protection hidden="1"/>
    </xf>
    <xf numFmtId="0" fontId="76" fillId="0" borderId="22" xfId="0" applyFont="1" applyFill="1" applyBorder="1" applyAlignment="1" applyProtection="1">
      <alignment horizontal="right" vertical="center" wrapText="1"/>
      <protection hidden="1"/>
    </xf>
    <xf numFmtId="0" fontId="76" fillId="0" borderId="0" xfId="0" applyFont="1" applyFill="1" applyAlignment="1" applyProtection="1">
      <alignment horizontal="right" vertical="center" wrapText="1"/>
      <protection hidden="1"/>
    </xf>
    <xf numFmtId="0" fontId="35" fillId="0" borderId="22" xfId="0" applyFont="1" applyFill="1" applyBorder="1" applyAlignment="1" applyProtection="1">
      <alignment horizontal="right" vertical="center" wrapText="1"/>
      <protection hidden="1"/>
    </xf>
    <xf numFmtId="0" fontId="35" fillId="0" borderId="0" xfId="0" applyFont="1" applyFill="1" applyBorder="1" applyAlignment="1" applyProtection="1">
      <alignment horizontal="right" vertical="center" wrapText="1"/>
      <protection hidden="1"/>
    </xf>
    <xf numFmtId="0" fontId="35" fillId="0" borderId="48" xfId="0" applyFont="1" applyFill="1" applyBorder="1" applyAlignment="1" applyProtection="1">
      <alignment horizontal="right" vertical="center" wrapText="1"/>
      <protection hidden="1"/>
    </xf>
    <xf numFmtId="166" fontId="76" fillId="0" borderId="0" xfId="0" applyNumberFormat="1" applyFont="1" applyFill="1" applyAlignment="1" applyProtection="1">
      <alignment horizontal="right" vertical="center" wrapText="1"/>
      <protection hidden="1"/>
    </xf>
    <xf numFmtId="166" fontId="76" fillId="0" borderId="48" xfId="0" applyNumberFormat="1" applyFont="1" applyFill="1" applyBorder="1" applyAlignment="1" applyProtection="1">
      <alignment horizontal="right" vertical="center" wrapText="1"/>
      <protection hidden="1"/>
    </xf>
    <xf numFmtId="166" fontId="76" fillId="0" borderId="22" xfId="0" applyNumberFormat="1" applyFont="1" applyFill="1" applyBorder="1" applyAlignment="1" applyProtection="1">
      <alignment horizontal="center" vertical="center"/>
      <protection hidden="1"/>
    </xf>
    <xf numFmtId="166" fontId="76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Protection="1"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alignment vertical="top" wrapText="1"/>
      <protection hidden="1"/>
    </xf>
    <xf numFmtId="0" fontId="25" fillId="0" borderId="0" xfId="0" applyFont="1" applyFill="1" applyBorder="1" applyAlignment="1" applyProtection="1">
      <alignment horizontal="right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Protection="1"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right" vertical="center"/>
      <protection hidden="1"/>
    </xf>
    <xf numFmtId="2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horizontal="right" vertical="center"/>
      <protection hidden="1"/>
    </xf>
    <xf numFmtId="2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right" vertical="center"/>
      <protection hidden="1"/>
    </xf>
    <xf numFmtId="2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vertical="center"/>
      <protection hidden="1"/>
    </xf>
    <xf numFmtId="0" fontId="28" fillId="0" borderId="3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wrapText="1"/>
      <protection hidden="1"/>
    </xf>
    <xf numFmtId="2" fontId="20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164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wrapText="1"/>
      <protection hidden="1"/>
    </xf>
    <xf numFmtId="0" fontId="25" fillId="0" borderId="0" xfId="0" applyFont="1" applyFill="1" applyBorder="1" applyAlignment="1" applyProtection="1">
      <alignment horizontal="center" wrapText="1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2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NumberFormat="1" applyFont="1" applyFill="1" applyAlignment="1" applyProtection="1">
      <alignment vertical="center"/>
      <protection hidden="1"/>
    </xf>
    <xf numFmtId="0" fontId="21" fillId="0" borderId="0" xfId="0" applyFont="1" applyFill="1" applyProtection="1">
      <protection hidden="1"/>
    </xf>
    <xf numFmtId="2" fontId="27" fillId="0" borderId="0" xfId="0" applyNumberFormat="1" applyFont="1" applyFill="1" applyBorder="1" applyAlignment="1" applyProtection="1">
      <alignment horizontal="right" vertic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24" fillId="0" borderId="0" xfId="0" applyFont="1" applyFill="1" applyAlignment="1" applyProtection="1">
      <alignment horizontal="center" vertical="top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31" fillId="0" borderId="0" xfId="0" applyFont="1" applyFill="1" applyBorder="1" applyAlignment="1" applyProtection="1">
      <alignment horizontal="left" vertical="center" wrapText="1"/>
      <protection hidden="1"/>
    </xf>
    <xf numFmtId="2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Protection="1">
      <protection hidden="1"/>
    </xf>
    <xf numFmtId="0" fontId="2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right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Protection="1"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16" fillId="0" borderId="0" xfId="0" applyNumberFormat="1" applyFont="1" applyFill="1" applyAlignment="1" applyProtection="1">
      <alignment vertical="center"/>
      <protection hidden="1"/>
    </xf>
    <xf numFmtId="0" fontId="21" fillId="0" borderId="0" xfId="0" applyNumberFormat="1" applyFont="1" applyFill="1" applyAlignment="1" applyProtection="1">
      <alignment vertical="center"/>
      <protection hidden="1"/>
    </xf>
    <xf numFmtId="0" fontId="27" fillId="0" borderId="0" xfId="0" applyNumberFormat="1" applyFont="1" applyFill="1" applyAlignment="1" applyProtection="1">
      <alignment vertical="center"/>
      <protection hidden="1"/>
    </xf>
    <xf numFmtId="0" fontId="32" fillId="0" borderId="0" xfId="0" applyNumberFormat="1" applyFont="1" applyFill="1" applyAlignment="1" applyProtection="1">
      <alignment horizontal="center"/>
      <protection hidden="1"/>
    </xf>
    <xf numFmtId="0" fontId="31" fillId="0" borderId="0" xfId="0" applyNumberFormat="1" applyFont="1" applyFill="1" applyAlignment="1" applyProtection="1">
      <alignment horizontal="center"/>
      <protection hidden="1"/>
    </xf>
    <xf numFmtId="0" fontId="25" fillId="0" borderId="0" xfId="0" applyNumberFormat="1" applyFont="1" applyFill="1" applyAlignment="1" applyProtection="1">
      <alignment horizontal="center"/>
      <protection hidden="1"/>
    </xf>
    <xf numFmtId="0" fontId="24" fillId="0" borderId="0" xfId="0" applyNumberFormat="1" applyFont="1" applyFill="1" applyAlignment="1" applyProtection="1">
      <alignment horizont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Protection="1">
      <protection hidden="1"/>
    </xf>
    <xf numFmtId="0" fontId="21" fillId="0" borderId="0" xfId="0" applyNumberFormat="1" applyFont="1" applyFill="1" applyAlignment="1" applyProtection="1">
      <protection hidden="1"/>
    </xf>
    <xf numFmtId="166" fontId="20" fillId="0" borderId="0" xfId="0" applyNumberFormat="1" applyFont="1" applyFill="1" applyProtection="1">
      <protection hidden="1"/>
    </xf>
    <xf numFmtId="0" fontId="21" fillId="0" borderId="0" xfId="0" applyNumberFormat="1" applyFont="1" applyFill="1" applyBorder="1" applyAlignment="1" applyProtection="1">
      <protection hidden="1"/>
    </xf>
    <xf numFmtId="0" fontId="18" fillId="0" borderId="0" xfId="0" applyNumberFormat="1" applyFont="1" applyFill="1" applyBorder="1" applyProtection="1">
      <protection hidden="1"/>
    </xf>
    <xf numFmtId="0" fontId="18" fillId="0" borderId="0" xfId="0" applyNumberFormat="1" applyFont="1" applyFill="1" applyProtection="1">
      <protection hidden="1"/>
    </xf>
    <xf numFmtId="0" fontId="18" fillId="0" borderId="0" xfId="0" applyNumberFormat="1" applyFont="1" applyFill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166" fontId="20" fillId="0" borderId="0" xfId="0" applyNumberFormat="1" applyFont="1" applyFill="1" applyBorder="1" applyProtection="1"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14" xfId="0" applyNumberFormat="1" applyFont="1" applyFill="1" applyBorder="1" applyAlignment="1" applyProtection="1">
      <alignment horizontal="center"/>
      <protection hidden="1"/>
    </xf>
    <xf numFmtId="0" fontId="12" fillId="0" borderId="8" xfId="0" applyNumberFormat="1" applyFont="1" applyFill="1" applyBorder="1" applyAlignment="1" applyProtection="1">
      <alignment horizontal="center"/>
      <protection hidden="1"/>
    </xf>
    <xf numFmtId="0" fontId="12" fillId="0" borderId="8" xfId="0" applyNumberFormat="1" applyFont="1" applyFill="1" applyBorder="1" applyAlignment="1" applyProtection="1">
      <alignment horizontal="center" vertical="center"/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12" fillId="0" borderId="7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14" xfId="0" applyNumberFormat="1" applyFont="1" applyFill="1" applyBorder="1" applyAlignment="1" applyProtection="1">
      <alignment horizontal="center" vertical="center"/>
      <protection hidden="1"/>
    </xf>
    <xf numFmtId="49" fontId="11" fillId="0" borderId="12" xfId="0" applyNumberFormat="1" applyFont="1" applyFill="1" applyBorder="1" applyAlignment="1" applyProtection="1">
      <alignment horizontal="right" vertical="center"/>
      <protection hidden="1"/>
    </xf>
    <xf numFmtId="49" fontId="11" fillId="0" borderId="15" xfId="0" applyNumberFormat="1" applyFont="1" applyFill="1" applyBorder="1" applyAlignment="1" applyProtection="1">
      <alignment horizontal="right" vertical="center"/>
      <protection hidden="1"/>
    </xf>
    <xf numFmtId="49" fontId="11" fillId="0" borderId="13" xfId="0" applyNumberFormat="1" applyFont="1" applyFill="1" applyBorder="1" applyAlignment="1" applyProtection="1">
      <alignment horizontal="right" vertical="center"/>
      <protection hidden="1"/>
    </xf>
    <xf numFmtId="49" fontId="11" fillId="0" borderId="15" xfId="0" applyNumberFormat="1" applyFont="1" applyFill="1" applyBorder="1" applyAlignment="1" applyProtection="1">
      <alignment horizontal="right" vertical="top" wrapText="1"/>
      <protection hidden="1"/>
    </xf>
    <xf numFmtId="49" fontId="11" fillId="0" borderId="15" xfId="0" applyNumberFormat="1" applyFont="1" applyFill="1" applyBorder="1" applyAlignment="1" applyProtection="1">
      <alignment horizontal="right" vertical="center" wrapText="1"/>
      <protection hidden="1"/>
    </xf>
    <xf numFmtId="49" fontId="11" fillId="0" borderId="11" xfId="0" applyNumberFormat="1" applyFont="1" applyFill="1" applyBorder="1" applyAlignment="1" applyProtection="1">
      <alignment horizontal="right" vertical="center"/>
      <protection hidden="1"/>
    </xf>
    <xf numFmtId="49" fontId="11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5" xfId="0" applyFont="1" applyFill="1" applyBorder="1" applyAlignment="1" applyProtection="1">
      <alignment horizontal="right"/>
      <protection hidden="1"/>
    </xf>
    <xf numFmtId="49" fontId="11" fillId="0" borderId="15" xfId="0" applyNumberFormat="1" applyFont="1" applyFill="1" applyBorder="1" applyAlignment="1" applyProtection="1">
      <alignment horizontal="right"/>
      <protection hidden="1"/>
    </xf>
    <xf numFmtId="49" fontId="11" fillId="0" borderId="13" xfId="0" applyNumberFormat="1" applyFont="1" applyFill="1" applyBorder="1" applyAlignment="1" applyProtection="1">
      <alignment horizontal="right"/>
      <protection hidden="1"/>
    </xf>
    <xf numFmtId="0" fontId="11" fillId="0" borderId="11" xfId="0" applyFont="1" applyFill="1" applyBorder="1" applyAlignment="1" applyProtection="1">
      <alignment horizontal="right"/>
      <protection hidden="1"/>
    </xf>
    <xf numFmtId="49" fontId="11" fillId="0" borderId="17" xfId="0" applyNumberFormat="1" applyFont="1" applyFill="1" applyBorder="1" applyAlignment="1" applyProtection="1">
      <alignment horizontal="right" vertical="center"/>
      <protection hidden="1"/>
    </xf>
    <xf numFmtId="0" fontId="37" fillId="0" borderId="0" xfId="0" applyFont="1" applyFill="1" applyProtection="1">
      <protection hidden="1"/>
    </xf>
    <xf numFmtId="0" fontId="35" fillId="0" borderId="0" xfId="0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49" fontId="11" fillId="0" borderId="18" xfId="0" applyNumberFormat="1" applyFont="1" applyFill="1" applyBorder="1" applyAlignment="1" applyProtection="1">
      <alignment horizontal="right" vertical="center"/>
      <protection hidden="1"/>
    </xf>
    <xf numFmtId="49" fontId="11" fillId="0" borderId="19" xfId="0" applyNumberFormat="1" applyFont="1" applyFill="1" applyBorder="1" applyAlignment="1" applyProtection="1">
      <alignment horizontal="right" vertical="center"/>
      <protection hidden="1"/>
    </xf>
    <xf numFmtId="49" fontId="11" fillId="0" borderId="20" xfId="0" applyNumberFormat="1" applyFont="1" applyFill="1" applyBorder="1" applyAlignment="1" applyProtection="1">
      <alignment horizontal="right" vertical="center"/>
      <protection hidden="1"/>
    </xf>
    <xf numFmtId="0" fontId="11" fillId="0" borderId="18" xfId="0" applyFont="1" applyFill="1" applyBorder="1" applyAlignment="1" applyProtection="1">
      <alignment horizontal="right" vertical="center" wrapText="1"/>
      <protection hidden="1"/>
    </xf>
    <xf numFmtId="49" fontId="11" fillId="0" borderId="19" xfId="0" applyNumberFormat="1" applyFont="1" applyFill="1" applyBorder="1" applyAlignment="1" applyProtection="1">
      <alignment horizontal="right" vertical="top" wrapText="1"/>
      <protection hidden="1"/>
    </xf>
    <xf numFmtId="0" fontId="11" fillId="0" borderId="18" xfId="0" applyNumberFormat="1" applyFont="1" applyFill="1" applyBorder="1" applyAlignment="1" applyProtection="1">
      <alignment horizontal="right" vertical="center"/>
      <protection hidden="1"/>
    </xf>
    <xf numFmtId="0" fontId="11" fillId="0" borderId="19" xfId="0" applyNumberFormat="1" applyFont="1" applyFill="1" applyBorder="1" applyAlignment="1" applyProtection="1">
      <alignment horizontal="right" vertical="center"/>
      <protection hidden="1"/>
    </xf>
    <xf numFmtId="49" fontId="11" fillId="0" borderId="19" xfId="0" applyNumberFormat="1" applyFont="1" applyFill="1" applyBorder="1" applyAlignment="1" applyProtection="1">
      <alignment horizontal="right"/>
      <protection hidden="1"/>
    </xf>
    <xf numFmtId="49" fontId="11" fillId="0" borderId="18" xfId="0" applyNumberFormat="1" applyFont="1" applyFill="1" applyBorder="1" applyAlignment="1" applyProtection="1">
      <alignment horizontal="right"/>
      <protection hidden="1"/>
    </xf>
    <xf numFmtId="49" fontId="11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right"/>
      <protection hidden="1"/>
    </xf>
    <xf numFmtId="49" fontId="11" fillId="0" borderId="20" xfId="0" applyNumberFormat="1" applyFont="1" applyFill="1" applyBorder="1" applyAlignment="1" applyProtection="1">
      <alignment horizontal="right"/>
      <protection hidden="1"/>
    </xf>
    <xf numFmtId="0" fontId="11" fillId="0" borderId="19" xfId="0" applyFont="1" applyFill="1" applyBorder="1" applyAlignment="1" applyProtection="1">
      <alignment horizontal="right"/>
      <protection hidden="1"/>
    </xf>
    <xf numFmtId="49" fontId="11" fillId="0" borderId="21" xfId="0" applyNumberFormat="1" applyFont="1" applyFill="1" applyBorder="1" applyAlignment="1" applyProtection="1">
      <alignment horizontal="right" vertical="center"/>
      <protection hidden="1"/>
    </xf>
    <xf numFmtId="0" fontId="18" fillId="0" borderId="22" xfId="0" applyFont="1" applyFill="1" applyBorder="1" applyProtection="1"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12" fillId="0" borderId="13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Fill="1" applyBorder="1" applyAlignment="1" applyProtection="1">
      <alignment horizontal="center" vertical="center" wrapText="1"/>
      <protection hidden="1"/>
    </xf>
    <xf numFmtId="49" fontId="11" fillId="0" borderId="16" xfId="0" applyNumberFormat="1" applyFont="1" applyFill="1" applyBorder="1" applyAlignment="1" applyProtection="1">
      <alignment horizontal="right" vertical="center"/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protection hidden="1"/>
    </xf>
    <xf numFmtId="0" fontId="12" fillId="0" borderId="15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Protection="1">
      <protection hidden="1"/>
    </xf>
    <xf numFmtId="49" fontId="11" fillId="0" borderId="21" xfId="0" applyNumberFormat="1" applyFont="1" applyFill="1" applyBorder="1" applyAlignment="1" applyProtection="1">
      <alignment horizontal="right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49" fontId="11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18" fillId="0" borderId="17" xfId="0" applyFont="1" applyFill="1" applyBorder="1" applyProtection="1">
      <protection hidden="1"/>
    </xf>
    <xf numFmtId="165" fontId="20" fillId="0" borderId="0" xfId="0" applyNumberFormat="1" applyFont="1" applyFill="1" applyProtection="1">
      <protection hidden="1"/>
    </xf>
    <xf numFmtId="165" fontId="20" fillId="0" borderId="0" xfId="0" applyNumberFormat="1" applyFont="1" applyFill="1" applyBorder="1" applyAlignment="1" applyProtection="1">
      <alignment horizontal="right" vertical="center"/>
      <protection hidden="1"/>
    </xf>
    <xf numFmtId="165" fontId="21" fillId="0" borderId="0" xfId="0" applyNumberFormat="1" applyFont="1" applyFill="1" applyAlignment="1" applyProtection="1">
      <alignment vertical="center"/>
      <protection hidden="1"/>
    </xf>
    <xf numFmtId="165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0" xfId="0" applyNumberFormat="1" applyFont="1" applyFill="1" applyProtection="1">
      <protection hidden="1"/>
    </xf>
    <xf numFmtId="165" fontId="20" fillId="0" borderId="0" xfId="0" applyNumberFormat="1" applyFont="1" applyFill="1" applyBorder="1" applyProtection="1">
      <protection hidden="1"/>
    </xf>
    <xf numFmtId="165" fontId="21" fillId="0" borderId="0" xfId="0" applyNumberFormat="1" applyFont="1" applyFill="1" applyProtection="1">
      <protection hidden="1"/>
    </xf>
    <xf numFmtId="49" fontId="11" fillId="0" borderId="24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protection hidden="1"/>
    </xf>
    <xf numFmtId="0" fontId="12" fillId="0" borderId="12" xfId="0" applyNumberFormat="1" applyFont="1" applyFill="1" applyBorder="1" applyAlignment="1" applyProtection="1">
      <alignment horizontal="center" vertical="center"/>
      <protection hidden="1"/>
    </xf>
    <xf numFmtId="4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9" fontId="11" fillId="0" borderId="25" xfId="0" applyNumberFormat="1" applyFont="1" applyFill="1" applyBorder="1" applyAlignment="1" applyProtection="1">
      <alignment horizontal="right"/>
      <protection hidden="1"/>
    </xf>
    <xf numFmtId="49" fontId="11" fillId="0" borderId="26" xfId="0" applyNumberFormat="1" applyFont="1" applyFill="1" applyBorder="1" applyAlignment="1" applyProtection="1">
      <alignment horizontal="right"/>
      <protection hidden="1"/>
    </xf>
    <xf numFmtId="0" fontId="47" fillId="0" borderId="0" xfId="0" applyFont="1" applyFill="1" applyProtection="1"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Alignment="1" applyProtection="1">
      <alignment vertical="center"/>
      <protection hidden="1"/>
    </xf>
    <xf numFmtId="2" fontId="5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Alignment="1" applyProtection="1">
      <alignment vertical="center"/>
      <protection hidden="1"/>
    </xf>
    <xf numFmtId="0" fontId="52" fillId="0" borderId="0" xfId="0" applyFont="1" applyFill="1" applyBorder="1" applyAlignment="1" applyProtection="1">
      <alignment vertical="center"/>
      <protection hidden="1"/>
    </xf>
    <xf numFmtId="0" fontId="53" fillId="0" borderId="0" xfId="0" applyFont="1" applyFill="1" applyProtection="1">
      <protection hidden="1"/>
    </xf>
    <xf numFmtId="165" fontId="45" fillId="0" borderId="0" xfId="0" applyNumberFormat="1" applyFont="1" applyFill="1" applyAlignment="1" applyProtection="1">
      <alignment vertical="center"/>
      <protection hidden="1"/>
    </xf>
    <xf numFmtId="0" fontId="43" fillId="0" borderId="0" xfId="0" applyFont="1" applyFill="1" applyProtection="1">
      <protection hidden="1"/>
    </xf>
    <xf numFmtId="0" fontId="43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35" fillId="2" borderId="0" xfId="0" applyFont="1" applyFill="1" applyBorder="1" applyAlignment="1" applyProtection="1">
      <alignment vertical="center"/>
      <protection hidden="1"/>
    </xf>
    <xf numFmtId="165" fontId="40" fillId="0" borderId="0" xfId="0" applyNumberFormat="1" applyFont="1" applyFill="1" applyProtection="1"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1" fillId="0" borderId="0" xfId="0" applyNumberFormat="1" applyFont="1" applyFill="1" applyAlignment="1" applyProtection="1">
      <alignment horizontal="right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Protection="1">
      <protection hidden="1"/>
    </xf>
    <xf numFmtId="0" fontId="58" fillId="0" borderId="0" xfId="0" applyFont="1" applyFill="1" applyProtection="1">
      <protection hidden="1"/>
    </xf>
    <xf numFmtId="0" fontId="58" fillId="2" borderId="0" xfId="0" applyFont="1" applyFill="1" applyProtection="1">
      <protection hidden="1"/>
    </xf>
    <xf numFmtId="0" fontId="57" fillId="2" borderId="0" xfId="0" applyFont="1" applyFill="1" applyProtection="1">
      <protection hidden="1"/>
    </xf>
    <xf numFmtId="0" fontId="59" fillId="2" borderId="0" xfId="0" applyFont="1" applyFill="1" applyProtection="1">
      <protection hidden="1"/>
    </xf>
    <xf numFmtId="0" fontId="60" fillId="2" borderId="0" xfId="0" applyFont="1" applyFill="1" applyAlignment="1" applyProtection="1">
      <alignment vertical="center"/>
      <protection hidden="1"/>
    </xf>
    <xf numFmtId="0" fontId="60" fillId="0" borderId="0" xfId="0" applyFont="1" applyFill="1" applyAlignment="1" applyProtection="1">
      <alignment vertical="center"/>
      <protection hidden="1"/>
    </xf>
    <xf numFmtId="0" fontId="61" fillId="0" borderId="0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Fill="1" applyAlignment="1" applyProtection="1">
      <alignment vertical="center"/>
      <protection hidden="1"/>
    </xf>
    <xf numFmtId="2" fontId="34" fillId="0" borderId="28" xfId="5" applyNumberFormat="1" applyFont="1" applyFill="1" applyBorder="1" applyAlignment="1" applyProtection="1">
      <alignment horizontal="right" vertical="top"/>
      <protection hidden="1"/>
    </xf>
    <xf numFmtId="2" fontId="34" fillId="0" borderId="11" xfId="5" applyNumberFormat="1" applyFont="1" applyFill="1" applyBorder="1" applyAlignment="1" applyProtection="1">
      <alignment horizontal="right" vertical="top"/>
      <protection hidden="1"/>
    </xf>
    <xf numFmtId="2" fontId="34" fillId="0" borderId="15" xfId="5" applyNumberFormat="1" applyFont="1" applyFill="1" applyBorder="1" applyAlignment="1" applyProtection="1">
      <alignment horizontal="right" vertical="top"/>
      <protection hidden="1"/>
    </xf>
    <xf numFmtId="49" fontId="11" fillId="0" borderId="16" xfId="0" applyNumberFormat="1" applyFont="1" applyFill="1" applyBorder="1" applyAlignment="1" applyProtection="1">
      <alignment horizontal="right"/>
      <protection hidden="1"/>
    </xf>
    <xf numFmtId="2" fontId="34" fillId="0" borderId="13" xfId="5" applyNumberFormat="1" applyFont="1" applyFill="1" applyBorder="1" applyAlignment="1" applyProtection="1">
      <alignment horizontal="right" vertical="top"/>
      <protection hidden="1"/>
    </xf>
    <xf numFmtId="49" fontId="11" fillId="0" borderId="17" xfId="0" applyNumberFormat="1" applyFont="1" applyFill="1" applyBorder="1" applyAlignment="1" applyProtection="1">
      <alignment horizontal="right"/>
      <protection hidden="1"/>
    </xf>
    <xf numFmtId="2" fontId="34" fillId="0" borderId="12" xfId="5" applyNumberFormat="1" applyFont="1" applyFill="1" applyBorder="1" applyAlignment="1" applyProtection="1">
      <alignment horizontal="right" vertical="top"/>
      <protection hidden="1"/>
    </xf>
    <xf numFmtId="2" fontId="34" fillId="0" borderId="16" xfId="5" applyNumberFormat="1" applyFont="1" applyFill="1" applyBorder="1" applyAlignment="1" applyProtection="1">
      <alignment horizontal="right" vertical="top"/>
      <protection hidden="1"/>
    </xf>
    <xf numFmtId="2" fontId="34" fillId="0" borderId="17" xfId="5" applyNumberFormat="1" applyFont="1" applyFill="1" applyBorder="1" applyAlignment="1" applyProtection="1">
      <alignment horizontal="right" vertical="top"/>
      <protection hidden="1"/>
    </xf>
    <xf numFmtId="0" fontId="44" fillId="0" borderId="29" xfId="0" applyFont="1" applyFill="1" applyBorder="1" applyAlignment="1" applyProtection="1">
      <alignment horizontal="center" vertical="center"/>
      <protection hidden="1"/>
    </xf>
    <xf numFmtId="0" fontId="44" fillId="0" borderId="30" xfId="0" applyFont="1" applyFill="1" applyBorder="1" applyAlignment="1" applyProtection="1">
      <alignment horizontal="center" vertical="center"/>
      <protection hidden="1"/>
    </xf>
    <xf numFmtId="0" fontId="44" fillId="0" borderId="31" xfId="0" applyFont="1" applyFill="1" applyBorder="1" applyAlignment="1" applyProtection="1">
      <alignment horizontal="center" vertical="center"/>
      <protection hidden="1"/>
    </xf>
    <xf numFmtId="0" fontId="44" fillId="0" borderId="32" xfId="0" applyFont="1" applyFill="1" applyBorder="1" applyAlignment="1" applyProtection="1">
      <alignment horizontal="center" vertical="center"/>
      <protection hidden="1"/>
    </xf>
    <xf numFmtId="0" fontId="44" fillId="0" borderId="33" xfId="0" applyFont="1" applyFill="1" applyBorder="1" applyAlignment="1" applyProtection="1">
      <alignment horizontal="center" vertical="center"/>
      <protection hidden="1"/>
    </xf>
    <xf numFmtId="0" fontId="44" fillId="0" borderId="34" xfId="0" applyFont="1" applyFill="1" applyBorder="1" applyAlignment="1" applyProtection="1">
      <alignment horizontal="center" vertical="center"/>
      <protection hidden="1"/>
    </xf>
    <xf numFmtId="0" fontId="44" fillId="0" borderId="35" xfId="0" applyFont="1" applyFill="1" applyBorder="1" applyAlignment="1" applyProtection="1">
      <alignment horizontal="center" vertical="center"/>
      <protection hidden="1"/>
    </xf>
    <xf numFmtId="0" fontId="44" fillId="0" borderId="15" xfId="0" applyFont="1" applyFill="1" applyBorder="1" applyAlignment="1" applyProtection="1">
      <alignment horizontal="center" vertical="center"/>
      <protection hidden="1"/>
    </xf>
    <xf numFmtId="0" fontId="44" fillId="0" borderId="17" xfId="0" applyFont="1" applyFill="1" applyBorder="1" applyAlignment="1" applyProtection="1">
      <alignment horizontal="center" vertical="center" wrapText="1"/>
      <protection hidden="1"/>
    </xf>
    <xf numFmtId="0" fontId="44" fillId="0" borderId="36" xfId="0" applyFont="1" applyFill="1" applyBorder="1" applyAlignment="1" applyProtection="1">
      <alignment horizontal="center" vertical="center"/>
      <protection hidden="1"/>
    </xf>
    <xf numFmtId="0" fontId="44" fillId="0" borderId="37" xfId="0" applyFont="1" applyFill="1" applyBorder="1" applyAlignment="1" applyProtection="1">
      <alignment horizontal="center" vertical="center"/>
      <protection hidden="1"/>
    </xf>
    <xf numFmtId="0" fontId="44" fillId="0" borderId="17" xfId="0" applyFont="1" applyFill="1" applyBorder="1" applyAlignment="1" applyProtection="1">
      <alignment horizontal="center" vertical="center"/>
      <protection hidden="1"/>
    </xf>
    <xf numFmtId="0" fontId="44" fillId="0" borderId="28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alignment horizontal="left"/>
      <protection locked="0" hidden="1"/>
    </xf>
    <xf numFmtId="0" fontId="13" fillId="0" borderId="0" xfId="0" applyFont="1" applyFill="1" applyAlignment="1" applyProtection="1">
      <alignment horizontal="right"/>
      <protection locked="0" hidden="1"/>
    </xf>
    <xf numFmtId="0" fontId="8" fillId="0" borderId="0" xfId="0" applyFont="1" applyFill="1" applyAlignment="1" applyProtection="1">
      <protection locked="0" hidden="1"/>
    </xf>
    <xf numFmtId="0" fontId="38" fillId="0" borderId="0" xfId="0" applyFont="1" applyFill="1" applyAlignment="1" applyProtection="1">
      <protection locked="0" hidden="1"/>
    </xf>
    <xf numFmtId="0" fontId="39" fillId="0" borderId="0" xfId="0" applyFont="1" applyFill="1" applyAlignment="1" applyProtection="1">
      <protection locked="0" hidden="1"/>
    </xf>
    <xf numFmtId="0" fontId="39" fillId="0" borderId="0" xfId="0" applyFont="1" applyFill="1" applyAlignment="1" applyProtection="1">
      <alignment horizontal="right"/>
      <protection locked="0" hidden="1"/>
    </xf>
    <xf numFmtId="0" fontId="37" fillId="0" borderId="0" xfId="0" applyFont="1" applyFill="1" applyProtection="1">
      <protection locked="0" hidden="1"/>
    </xf>
    <xf numFmtId="0" fontId="44" fillId="0" borderId="38" xfId="0" applyFont="1" applyFill="1" applyBorder="1" applyAlignment="1" applyProtection="1">
      <alignment horizontal="center" vertical="center"/>
      <protection hidden="1"/>
    </xf>
    <xf numFmtId="49" fontId="11" fillId="0" borderId="12" xfId="0" applyNumberFormat="1" applyFont="1" applyFill="1" applyBorder="1" applyAlignment="1" applyProtection="1">
      <alignment horizontal="right"/>
      <protection hidden="1"/>
    </xf>
    <xf numFmtId="0" fontId="44" fillId="0" borderId="16" xfId="0" applyFont="1" applyFill="1" applyBorder="1" applyAlignment="1" applyProtection="1">
      <alignment horizontal="center" vertical="center"/>
      <protection hidden="1"/>
    </xf>
    <xf numFmtId="4" fontId="34" fillId="0" borderId="15" xfId="5" applyNumberFormat="1" applyFont="1" applyFill="1" applyBorder="1" applyAlignment="1" applyProtection="1">
      <alignment horizontal="right" vertical="top"/>
      <protection hidden="1"/>
    </xf>
    <xf numFmtId="4" fontId="34" fillId="0" borderId="13" xfId="5" applyNumberFormat="1" applyFont="1" applyFill="1" applyBorder="1" applyAlignment="1" applyProtection="1">
      <alignment horizontal="right" vertical="top"/>
      <protection hidden="1"/>
    </xf>
    <xf numFmtId="4" fontId="34" fillId="0" borderId="17" xfId="5" applyNumberFormat="1" applyFont="1" applyFill="1" applyBorder="1" applyAlignment="1" applyProtection="1">
      <alignment horizontal="right" vertical="top"/>
      <protection hidden="1"/>
    </xf>
    <xf numFmtId="0" fontId="12" fillId="3" borderId="17" xfId="0" applyFont="1" applyFill="1" applyBorder="1" applyAlignment="1" applyProtection="1">
      <alignment horizontal="center" vertical="center" wrapText="1"/>
      <protection hidden="1"/>
    </xf>
    <xf numFmtId="0" fontId="44" fillId="3" borderId="39" xfId="0" applyFont="1" applyFill="1" applyBorder="1" applyAlignment="1" applyProtection="1">
      <alignment horizontal="center" vertical="center"/>
      <protection hidden="1"/>
    </xf>
    <xf numFmtId="49" fontId="11" fillId="3" borderId="17" xfId="0" applyNumberFormat="1" applyFont="1" applyFill="1" applyBorder="1" applyAlignment="1" applyProtection="1">
      <alignment horizontal="right"/>
      <protection hidden="1"/>
    </xf>
    <xf numFmtId="0" fontId="12" fillId="3" borderId="15" xfId="0" applyFont="1" applyFill="1" applyBorder="1" applyAlignment="1" applyProtection="1">
      <alignment horizontal="center" vertical="center" wrapText="1"/>
      <protection hidden="1"/>
    </xf>
    <xf numFmtId="0" fontId="44" fillId="3" borderId="31" xfId="0" applyFont="1" applyFill="1" applyBorder="1" applyAlignment="1" applyProtection="1">
      <alignment horizontal="center" vertical="center"/>
      <protection hidden="1"/>
    </xf>
    <xf numFmtId="2" fontId="34" fillId="3" borderId="15" xfId="5" applyNumberFormat="1" applyFont="1" applyFill="1" applyBorder="1" applyAlignment="1" applyProtection="1">
      <alignment horizontal="right" vertical="top"/>
      <protection hidden="1"/>
    </xf>
    <xf numFmtId="49" fontId="11" fillId="3" borderId="15" xfId="0" applyNumberFormat="1" applyFont="1" applyFill="1" applyBorder="1" applyAlignment="1" applyProtection="1">
      <alignment horizontal="right" vertical="center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49" fontId="11" fillId="3" borderId="19" xfId="0" applyNumberFormat="1" applyFont="1" applyFill="1" applyBorder="1" applyAlignment="1" applyProtection="1">
      <alignment horizontal="right" vertical="center"/>
      <protection hidden="1"/>
    </xf>
    <xf numFmtId="0" fontId="12" fillId="3" borderId="8" xfId="0" applyFont="1" applyFill="1" applyBorder="1" applyAlignment="1" applyProtection="1">
      <alignment horizontal="center" vertical="center" wrapText="1"/>
      <protection hidden="1"/>
    </xf>
    <xf numFmtId="49" fontId="11" fillId="3" borderId="19" xfId="0" applyNumberFormat="1" applyFont="1" applyFill="1" applyBorder="1" applyAlignment="1" applyProtection="1">
      <alignment horizontal="right"/>
      <protection hidden="1"/>
    </xf>
    <xf numFmtId="0" fontId="12" fillId="3" borderId="10" xfId="0" applyNumberFormat="1" applyFont="1" applyFill="1" applyBorder="1" applyAlignment="1" applyProtection="1">
      <alignment horizontal="center" vertical="center"/>
      <protection hidden="1"/>
    </xf>
    <xf numFmtId="0" fontId="44" fillId="3" borderId="17" xfId="0" applyFont="1" applyFill="1" applyBorder="1" applyAlignment="1" applyProtection="1">
      <alignment horizontal="center" vertical="center"/>
      <protection hidden="1"/>
    </xf>
    <xf numFmtId="4" fontId="34" fillId="3" borderId="13" xfId="5" applyNumberFormat="1" applyFont="1" applyFill="1" applyBorder="1" applyAlignment="1" applyProtection="1">
      <alignment horizontal="right" vertical="top"/>
      <protection hidden="1"/>
    </xf>
    <xf numFmtId="49" fontId="11" fillId="3" borderId="25" xfId="0" applyNumberFormat="1" applyFont="1" applyFill="1" applyBorder="1" applyAlignment="1" applyProtection="1">
      <alignment horizontal="right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44" fillId="3" borderId="2" xfId="0" applyFont="1" applyFill="1" applyBorder="1" applyAlignment="1" applyProtection="1">
      <alignment horizontal="center" vertical="center"/>
      <protection locked="0"/>
    </xf>
    <xf numFmtId="2" fontId="34" fillId="3" borderId="16" xfId="5" applyNumberFormat="1" applyFont="1" applyFill="1" applyBorder="1" applyAlignment="1" applyProtection="1">
      <alignment horizontal="right" vertical="top"/>
      <protection hidden="1"/>
    </xf>
    <xf numFmtId="49" fontId="11" fillId="3" borderId="16" xfId="0" applyNumberFormat="1" applyFont="1" applyFill="1" applyBorder="1" applyAlignment="1" applyProtection="1">
      <alignment horizontal="right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44" fillId="3" borderId="40" xfId="0" applyFont="1" applyFill="1" applyBorder="1" applyAlignment="1" applyProtection="1">
      <alignment horizontal="center" vertical="center"/>
      <protection locked="0"/>
    </xf>
    <xf numFmtId="2" fontId="34" fillId="3" borderId="12" xfId="5" applyNumberFormat="1" applyFont="1" applyFill="1" applyBorder="1" applyAlignment="1" applyProtection="1">
      <alignment horizontal="right" vertical="top"/>
      <protection hidden="1"/>
    </xf>
    <xf numFmtId="49" fontId="11" fillId="3" borderId="12" xfId="0" applyNumberFormat="1" applyFont="1" applyFill="1" applyBorder="1" applyAlignment="1" applyProtection="1">
      <alignment horizontal="right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44" fillId="3" borderId="41" xfId="0" applyFont="1" applyFill="1" applyBorder="1" applyAlignment="1" applyProtection="1">
      <alignment horizontal="center" vertical="center"/>
      <protection locked="0"/>
    </xf>
    <xf numFmtId="0" fontId="44" fillId="3" borderId="11" xfId="0" applyFont="1" applyFill="1" applyBorder="1" applyAlignment="1" applyProtection="1">
      <alignment horizontal="center" vertical="center"/>
      <protection hidden="1"/>
    </xf>
    <xf numFmtId="49" fontId="11" fillId="3" borderId="11" xfId="0" applyNumberFormat="1" applyFont="1" applyFill="1" applyBorder="1" applyAlignment="1" applyProtection="1">
      <alignment horizontal="right"/>
      <protection hidden="1"/>
    </xf>
    <xf numFmtId="0" fontId="12" fillId="3" borderId="15" xfId="0" applyFont="1" applyFill="1" applyBorder="1" applyAlignment="1" applyProtection="1">
      <alignment horizontal="center" vertical="center"/>
      <protection hidden="1"/>
    </xf>
    <xf numFmtId="0" fontId="44" fillId="3" borderId="15" xfId="0" applyFont="1" applyFill="1" applyBorder="1" applyAlignment="1" applyProtection="1">
      <alignment horizontal="center" vertical="center"/>
      <protection hidden="1"/>
    </xf>
    <xf numFmtId="49" fontId="11" fillId="3" borderId="15" xfId="0" applyNumberFormat="1" applyFont="1" applyFill="1" applyBorder="1" applyAlignment="1" applyProtection="1">
      <alignment horizontal="right"/>
      <protection hidden="1"/>
    </xf>
    <xf numFmtId="165" fontId="40" fillId="0" borderId="0" xfId="0" applyNumberFormat="1" applyFont="1" applyFill="1" applyAlignment="1" applyProtection="1">
      <alignment horizontal="right"/>
      <protection hidden="1"/>
    </xf>
    <xf numFmtId="0" fontId="40" fillId="0" borderId="0" xfId="0" applyFont="1" applyFill="1" applyBorder="1" applyAlignment="1" applyProtection="1">
      <alignment horizontal="right"/>
      <protection hidden="1"/>
    </xf>
    <xf numFmtId="0" fontId="65" fillId="4" borderId="0" xfId="0" applyFont="1" applyFill="1" applyBorder="1" applyAlignment="1" applyProtection="1">
      <alignment horizontal="left"/>
      <protection hidden="1"/>
    </xf>
    <xf numFmtId="0" fontId="66" fillId="4" borderId="0" xfId="0" applyFont="1" applyFill="1" applyBorder="1" applyAlignment="1" applyProtection="1">
      <alignment horizontal="left"/>
      <protection locked="0" hidden="1"/>
    </xf>
    <xf numFmtId="0" fontId="68" fillId="4" borderId="0" xfId="0" applyFont="1" applyFill="1" applyBorder="1" applyAlignment="1" applyProtection="1">
      <alignment horizontal="left"/>
      <protection locked="0" hidden="1"/>
    </xf>
    <xf numFmtId="0" fontId="70" fillId="4" borderId="0" xfId="0" applyFont="1" applyFill="1" applyAlignment="1" applyProtection="1">
      <protection locked="0" hidden="1"/>
    </xf>
    <xf numFmtId="0" fontId="77" fillId="2" borderId="0" xfId="0" applyFont="1" applyFill="1" applyProtection="1">
      <protection hidden="1"/>
    </xf>
    <xf numFmtId="165" fontId="71" fillId="5" borderId="0" xfId="0" applyNumberFormat="1" applyFont="1" applyFill="1" applyProtection="1">
      <protection hidden="1"/>
    </xf>
    <xf numFmtId="165" fontId="72" fillId="5" borderId="0" xfId="0" applyNumberFormat="1" applyFont="1" applyFill="1" applyAlignment="1" applyProtection="1">
      <alignment horizontal="left" vertical="center" wrapText="1"/>
      <protection hidden="1"/>
    </xf>
    <xf numFmtId="165" fontId="72" fillId="5" borderId="0" xfId="0" applyNumberFormat="1" applyFont="1" applyFill="1" applyBorder="1" applyAlignment="1" applyProtection="1">
      <alignment vertical="center" wrapText="1"/>
      <protection hidden="1"/>
    </xf>
    <xf numFmtId="165" fontId="71" fillId="5" borderId="0" xfId="0" applyNumberFormat="1" applyFont="1" applyFill="1" applyBorder="1" applyProtection="1">
      <protection hidden="1"/>
    </xf>
    <xf numFmtId="165" fontId="71" fillId="5" borderId="0" xfId="0" applyNumberFormat="1" applyFont="1" applyFill="1" applyBorder="1" applyAlignment="1" applyProtection="1">
      <alignment horizontal="center" vertical="center" wrapText="1"/>
      <protection hidden="1"/>
    </xf>
    <xf numFmtId="165" fontId="71" fillId="5" borderId="0" xfId="0" applyNumberFormat="1" applyFont="1" applyFill="1" applyBorder="1" applyAlignment="1" applyProtection="1">
      <alignment vertical="center" wrapText="1"/>
      <protection hidden="1"/>
    </xf>
    <xf numFmtId="165" fontId="71" fillId="5" borderId="0" xfId="0" applyNumberFormat="1" applyFont="1" applyFill="1" applyBorder="1" applyAlignment="1" applyProtection="1">
      <alignment horizontal="right" vertical="center"/>
      <protection hidden="1"/>
    </xf>
    <xf numFmtId="165" fontId="69" fillId="5" borderId="42" xfId="0" applyNumberFormat="1" applyFont="1" applyFill="1" applyBorder="1" applyAlignment="1" applyProtection="1">
      <alignment horizontal="center" vertical="center"/>
      <protection hidden="1"/>
    </xf>
    <xf numFmtId="165" fontId="69" fillId="5" borderId="0" xfId="0" applyNumberFormat="1" applyFont="1" applyFill="1" applyBorder="1" applyAlignment="1" applyProtection="1">
      <alignment horizontal="center" vertical="center"/>
      <protection hidden="1"/>
    </xf>
    <xf numFmtId="165" fontId="71" fillId="5" borderId="0" xfId="0" applyNumberFormat="1" applyFont="1" applyFill="1" applyBorder="1" applyAlignment="1" applyProtection="1">
      <alignment horizontal="left" vertical="center"/>
      <protection hidden="1"/>
    </xf>
    <xf numFmtId="165" fontId="73" fillId="5" borderId="0" xfId="0" applyNumberFormat="1" applyFont="1" applyFill="1" applyBorder="1" applyAlignment="1" applyProtection="1">
      <alignment vertical="center"/>
      <protection hidden="1"/>
    </xf>
    <xf numFmtId="165" fontId="71" fillId="5" borderId="0" xfId="0" applyNumberFormat="1" applyFont="1" applyFill="1" applyBorder="1" applyAlignment="1" applyProtection="1">
      <alignment horizontal="center" vertical="center"/>
      <protection hidden="1"/>
    </xf>
    <xf numFmtId="165" fontId="71" fillId="5" borderId="0" xfId="0" applyNumberFormat="1" applyFont="1" applyFill="1" applyBorder="1" applyAlignment="1" applyProtection="1">
      <alignment vertical="center"/>
      <protection hidden="1"/>
    </xf>
    <xf numFmtId="165" fontId="71" fillId="5" borderId="0" xfId="0" applyNumberFormat="1" applyFont="1" applyFill="1" applyBorder="1" applyAlignment="1" applyProtection="1">
      <alignment horizontal="right"/>
      <protection hidden="1"/>
    </xf>
    <xf numFmtId="165" fontId="73" fillId="5" borderId="0" xfId="0" applyNumberFormat="1" applyFont="1" applyFill="1" applyBorder="1" applyProtection="1">
      <protection hidden="1"/>
    </xf>
    <xf numFmtId="165" fontId="72" fillId="5" borderId="0" xfId="0" applyNumberFormat="1" applyFont="1" applyFill="1" applyBorder="1" applyAlignment="1" applyProtection="1">
      <alignment horizontal="right"/>
      <protection hidden="1"/>
    </xf>
    <xf numFmtId="165" fontId="73" fillId="5" borderId="0" xfId="0" applyNumberFormat="1" applyFont="1" applyFill="1" applyProtection="1">
      <protection hidden="1"/>
    </xf>
    <xf numFmtId="165" fontId="69" fillId="5" borderId="0" xfId="4" applyNumberFormat="1" applyFont="1" applyFill="1" applyBorder="1" applyAlignment="1" applyProtection="1">
      <alignment horizontal="center" vertical="center"/>
    </xf>
    <xf numFmtId="165" fontId="72" fillId="5" borderId="0" xfId="0" applyNumberFormat="1" applyFont="1" applyFill="1" applyBorder="1" applyAlignment="1" applyProtection="1">
      <alignment horizontal="center" vertical="center" wrapText="1"/>
      <protection hidden="1"/>
    </xf>
    <xf numFmtId="165" fontId="69" fillId="5" borderId="43" xfId="0" applyNumberFormat="1" applyFont="1" applyFill="1" applyBorder="1" applyAlignment="1" applyProtection="1">
      <alignment horizontal="center" vertical="center"/>
      <protection hidden="1"/>
    </xf>
    <xf numFmtId="165" fontId="71" fillId="5" borderId="43" xfId="0" applyNumberFormat="1" applyFont="1" applyFill="1" applyBorder="1" applyAlignment="1" applyProtection="1">
      <alignment horizontal="right" vertical="center"/>
      <protection hidden="1"/>
    </xf>
    <xf numFmtId="165" fontId="71" fillId="5" borderId="0" xfId="0" applyNumberFormat="1" applyFont="1" applyFill="1" applyAlignment="1" applyProtection="1">
      <alignment horizontal="center"/>
      <protection hidden="1"/>
    </xf>
    <xf numFmtId="0" fontId="67" fillId="0" borderId="0" xfId="0" applyFont="1" applyFill="1" applyBorder="1" applyAlignment="1" applyProtection="1">
      <alignment horizontal="center" vertical="center"/>
      <protection locked="0" hidden="1"/>
    </xf>
    <xf numFmtId="0" fontId="74" fillId="0" borderId="0" xfId="0" applyFont="1" applyFill="1" applyAlignment="1" applyProtection="1">
      <alignment horizontal="center"/>
      <protection hidden="1"/>
    </xf>
    <xf numFmtId="0" fontId="76" fillId="0" borderId="0" xfId="0" applyFont="1" applyFill="1" applyAlignment="1" applyProtection="1">
      <alignment horizontal="center" vertical="center"/>
      <protection hidden="1"/>
    </xf>
    <xf numFmtId="0" fontId="76" fillId="0" borderId="22" xfId="0" applyFont="1" applyFill="1" applyBorder="1" applyAlignment="1" applyProtection="1">
      <alignment horizontal="center" vertical="center"/>
      <protection hidden="1"/>
    </xf>
    <xf numFmtId="0" fontId="12" fillId="0" borderId="28" xfId="0" applyNumberFormat="1" applyFont="1" applyFill="1" applyBorder="1" applyAlignment="1" applyProtection="1">
      <alignment horizontal="center" vertical="center"/>
      <protection hidden="1"/>
    </xf>
    <xf numFmtId="0" fontId="54" fillId="0" borderId="28" xfId="0" applyFont="1" applyFill="1" applyBorder="1" applyAlignment="1">
      <alignment horizontal="center"/>
    </xf>
    <xf numFmtId="4" fontId="34" fillId="0" borderId="16" xfId="5" applyNumberFormat="1" applyFont="1" applyFill="1" applyBorder="1" applyAlignment="1" applyProtection="1">
      <alignment horizontal="right" vertical="top"/>
      <protection hidden="1"/>
    </xf>
    <xf numFmtId="49" fontId="11" fillId="0" borderId="28" xfId="0" applyNumberFormat="1" applyFont="1" applyFill="1" applyBorder="1" applyAlignment="1" applyProtection="1">
      <alignment horizontal="right" vertical="center"/>
      <protection hidden="1"/>
    </xf>
    <xf numFmtId="0" fontId="78" fillId="0" borderId="0" xfId="0" applyFont="1" applyFill="1" applyAlignment="1" applyProtection="1">
      <alignment horizontal="right"/>
      <protection hidden="1"/>
    </xf>
    <xf numFmtId="0" fontId="12" fillId="0" borderId="11" xfId="0" applyNumberFormat="1" applyFont="1" applyFill="1" applyBorder="1" applyAlignment="1" applyProtection="1">
      <alignment horizontal="center" vertical="center"/>
      <protection hidden="1"/>
    </xf>
    <xf numFmtId="0" fontId="54" fillId="0" borderId="11" xfId="0" applyFont="1" applyFill="1" applyBorder="1" applyAlignment="1">
      <alignment horizontal="center"/>
    </xf>
    <xf numFmtId="4" fontId="34" fillId="0" borderId="15" xfId="5" applyNumberFormat="1" applyFont="1" applyFill="1" applyBorder="1" applyAlignment="1" applyProtection="1">
      <alignment horizontal="right" vertical="top"/>
      <protection hidden="1"/>
    </xf>
    <xf numFmtId="49" fontId="11" fillId="0" borderId="11" xfId="0" applyNumberFormat="1" applyFont="1" applyFill="1" applyBorder="1" applyAlignment="1" applyProtection="1">
      <alignment horizontal="right"/>
      <protection hidden="1"/>
    </xf>
    <xf numFmtId="0" fontId="12" fillId="0" borderId="15" xfId="0" applyNumberFormat="1" applyFont="1" applyFill="1" applyBorder="1" applyAlignment="1" applyProtection="1">
      <alignment horizontal="center" vertical="center"/>
      <protection hidden="1"/>
    </xf>
    <xf numFmtId="0" fontId="54" fillId="0" borderId="15" xfId="0" applyFont="1" applyFill="1" applyBorder="1" applyAlignment="1">
      <alignment horizontal="center"/>
    </xf>
    <xf numFmtId="49" fontId="11" fillId="0" borderId="15" xfId="0" applyNumberFormat="1" applyFont="1" applyFill="1" applyBorder="1" applyAlignment="1" applyProtection="1">
      <alignment horizontal="right" vertical="center"/>
      <protection hidden="1"/>
    </xf>
    <xf numFmtId="0" fontId="12" fillId="0" borderId="16" xfId="0" applyNumberFormat="1" applyFont="1" applyFill="1" applyBorder="1" applyAlignment="1" applyProtection="1">
      <alignment horizontal="center" vertical="center"/>
      <protection hidden="1"/>
    </xf>
    <xf numFmtId="0" fontId="54" fillId="0" borderId="16" xfId="0" applyFont="1" applyFill="1" applyBorder="1" applyAlignment="1">
      <alignment horizontal="center"/>
    </xf>
    <xf numFmtId="49" fontId="11" fillId="0" borderId="16" xfId="0" applyNumberFormat="1" applyFont="1" applyFill="1" applyBorder="1" applyAlignment="1" applyProtection="1">
      <alignment horizontal="right"/>
      <protection hidden="1"/>
    </xf>
    <xf numFmtId="49" fontId="11" fillId="0" borderId="15" xfId="0" applyNumberFormat="1" applyFont="1" applyFill="1" applyBorder="1" applyAlignment="1" applyProtection="1">
      <alignment horizontal="right"/>
      <protection hidden="1"/>
    </xf>
    <xf numFmtId="0" fontId="12" fillId="0" borderId="12" xfId="0" applyNumberFormat="1" applyFont="1" applyFill="1" applyBorder="1" applyAlignment="1" applyProtection="1">
      <alignment horizontal="center" vertical="center"/>
      <protection hidden="1"/>
    </xf>
    <xf numFmtId="0" fontId="54" fillId="0" borderId="12" xfId="0" applyFont="1" applyFill="1" applyBorder="1" applyAlignment="1">
      <alignment horizontal="center"/>
    </xf>
    <xf numFmtId="4" fontId="34" fillId="0" borderId="12" xfId="5" applyNumberFormat="1" applyFont="1" applyFill="1" applyBorder="1" applyAlignment="1" applyProtection="1">
      <alignment horizontal="right" vertical="top"/>
      <protection hidden="1"/>
    </xf>
    <xf numFmtId="49" fontId="11" fillId="0" borderId="12" xfId="0" applyNumberFormat="1" applyFont="1" applyFill="1" applyBorder="1" applyAlignment="1" applyProtection="1">
      <alignment horizontal="right" vertical="center"/>
      <protection hidden="1"/>
    </xf>
    <xf numFmtId="0" fontId="12" fillId="0" borderId="13" xfId="0" applyNumberFormat="1" applyFont="1" applyFill="1" applyBorder="1" applyAlignment="1" applyProtection="1">
      <alignment horizontal="center" vertical="center"/>
      <protection hidden="1"/>
    </xf>
    <xf numFmtId="0" fontId="54" fillId="0" borderId="13" xfId="0" applyFont="1" applyFill="1" applyBorder="1" applyAlignment="1">
      <alignment horizontal="center"/>
    </xf>
    <xf numFmtId="49" fontId="11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5" xfId="0" applyNumberFormat="1" applyFont="1" applyFill="1" applyBorder="1" applyAlignment="1" applyProtection="1">
      <alignment horizontal="center" vertical="center"/>
      <protection hidden="1"/>
    </xf>
    <xf numFmtId="0" fontId="79" fillId="0" borderId="5" xfId="0" applyFont="1" applyFill="1" applyBorder="1" applyAlignment="1">
      <alignment horizontal="center"/>
    </xf>
    <xf numFmtId="4" fontId="34" fillId="0" borderId="5" xfId="5" applyNumberFormat="1" applyFont="1" applyFill="1" applyBorder="1" applyAlignment="1" applyProtection="1">
      <alignment horizontal="right" vertical="top"/>
      <protection hidden="1"/>
    </xf>
    <xf numFmtId="49" fontId="11" fillId="0" borderId="5" xfId="0" applyNumberFormat="1" applyFont="1" applyFill="1" applyBorder="1" applyAlignment="1" applyProtection="1">
      <alignment horizontal="right"/>
      <protection hidden="1"/>
    </xf>
    <xf numFmtId="49" fontId="11" fillId="0" borderId="13" xfId="0" applyNumberFormat="1" applyFont="1" applyFill="1" applyBorder="1" applyAlignment="1" applyProtection="1">
      <alignment horizontal="right" vertical="center"/>
      <protection hidden="1"/>
    </xf>
    <xf numFmtId="0" fontId="44" fillId="0" borderId="5" xfId="0" applyFont="1" applyFill="1" applyBorder="1" applyAlignment="1" applyProtection="1">
      <alignment horizontal="center" vertical="center"/>
      <protection locked="0"/>
    </xf>
    <xf numFmtId="166" fontId="34" fillId="0" borderId="5" xfId="5" applyNumberFormat="1" applyFont="1" applyFill="1" applyBorder="1" applyAlignment="1">
      <alignment horizontal="right" vertical="top"/>
    </xf>
    <xf numFmtId="49" fontId="11" fillId="0" borderId="5" xfId="0" applyNumberFormat="1" applyFont="1" applyFill="1" applyBorder="1" applyAlignment="1" applyProtection="1">
      <alignment horizontal="right" vertical="center"/>
      <protection hidden="1"/>
    </xf>
    <xf numFmtId="0" fontId="11" fillId="0" borderId="44" xfId="0" applyFont="1" applyFill="1" applyBorder="1" applyAlignment="1" applyProtection="1">
      <alignment horizontal="right" vertical="center" wrapText="1"/>
      <protection hidden="1"/>
    </xf>
    <xf numFmtId="0" fontId="44" fillId="0" borderId="4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right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44" fillId="0" borderId="34" xfId="0" applyFont="1" applyFill="1" applyBorder="1" applyAlignment="1" applyProtection="1">
      <alignment horizontal="center" vertical="center"/>
      <protection locked="0"/>
    </xf>
    <xf numFmtId="166" fontId="34" fillId="0" borderId="13" xfId="5" applyNumberFormat="1" applyFont="1" applyFill="1" applyBorder="1" applyAlignment="1">
      <alignment horizontal="right" vertical="top"/>
    </xf>
    <xf numFmtId="49" fontId="11" fillId="0" borderId="44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protection hidden="1"/>
    </xf>
    <xf numFmtId="0" fontId="13" fillId="0" borderId="0" xfId="0" applyFont="1" applyFill="1" applyAlignment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20" fillId="0" borderId="0" xfId="0" applyFont="1" applyFill="1" applyProtection="1">
      <protection hidden="1"/>
    </xf>
    <xf numFmtId="0" fontId="12" fillId="0" borderId="46" xfId="0" applyFont="1" applyFill="1" applyBorder="1" applyAlignment="1" applyProtection="1">
      <alignment horizontal="center" vertical="center" wrapText="1"/>
      <protection hidden="1"/>
    </xf>
    <xf numFmtId="0" fontId="44" fillId="0" borderId="28" xfId="0" applyFont="1" applyFill="1" applyBorder="1" applyAlignment="1" applyProtection="1">
      <alignment horizontal="center" vertical="center"/>
      <protection locked="0"/>
    </xf>
    <xf numFmtId="166" fontId="34" fillId="0" borderId="28" xfId="5" applyNumberFormat="1" applyFont="1" applyFill="1" applyBorder="1" applyAlignment="1">
      <alignment horizontal="right" vertical="top"/>
    </xf>
    <xf numFmtId="49" fontId="11" fillId="0" borderId="47" xfId="0" applyNumberFormat="1" applyFont="1" applyFill="1" applyBorder="1" applyAlignment="1" applyProtection="1">
      <alignment horizontal="right" vertical="center"/>
      <protection hidden="1"/>
    </xf>
    <xf numFmtId="166" fontId="20" fillId="0" borderId="0" xfId="0" applyNumberFormat="1" applyFont="1" applyFill="1" applyProtection="1">
      <protection hidden="1"/>
    </xf>
    <xf numFmtId="0" fontId="44" fillId="0" borderId="15" xfId="0" applyFont="1" applyFill="1" applyBorder="1" applyAlignment="1" applyProtection="1">
      <alignment horizontal="center" vertical="center"/>
      <protection locked="0"/>
    </xf>
    <xf numFmtId="166" fontId="34" fillId="0" borderId="15" xfId="5" applyNumberFormat="1" applyFont="1" applyFill="1" applyBorder="1" applyAlignment="1">
      <alignment horizontal="right" vertical="top"/>
    </xf>
    <xf numFmtId="0" fontId="44" fillId="0" borderId="17" xfId="0" applyFont="1" applyFill="1" applyBorder="1" applyAlignment="1" applyProtection="1">
      <alignment horizontal="center" vertical="center"/>
      <protection locked="0"/>
    </xf>
    <xf numFmtId="166" fontId="34" fillId="0" borderId="17" xfId="5" applyNumberFormat="1" applyFont="1" applyFill="1" applyBorder="1" applyAlignment="1">
      <alignment horizontal="right" vertical="top"/>
    </xf>
    <xf numFmtId="49" fontId="11" fillId="0" borderId="25" xfId="0" applyNumberFormat="1" applyFont="1" applyFill="1" applyBorder="1" applyAlignment="1" applyProtection="1">
      <alignment horizontal="right" vertical="center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center"/>
      <protection locked="0" hidden="1"/>
    </xf>
    <xf numFmtId="0" fontId="13" fillId="0" borderId="0" xfId="0" applyFont="1" applyFill="1" applyAlignment="1" applyProtection="1">
      <alignment horizontal="center"/>
      <protection locked="0" hidden="1"/>
    </xf>
    <xf numFmtId="0" fontId="64" fillId="0" borderId="0" xfId="0" applyFont="1" applyFill="1" applyAlignment="1" applyProtection="1">
      <alignment horizontal="center" vertical="center" wrapText="1" shrinkToFit="1"/>
      <protection locked="0" hidden="1"/>
    </xf>
    <xf numFmtId="165" fontId="63" fillId="0" borderId="0" xfId="0" applyNumberFormat="1" applyFont="1" applyFill="1" applyAlignment="1" applyProtection="1">
      <alignment horizontal="center" vertical="center" wrapText="1" shrinkToFit="1"/>
      <protection hidden="1"/>
    </xf>
    <xf numFmtId="0" fontId="12" fillId="0" borderId="0" xfId="0" applyFont="1" applyFill="1" applyAlignment="1" applyProtection="1">
      <alignment horizontal="center" vertical="center" wrapText="1" shrinkToFit="1"/>
      <protection locked="0" hidden="1"/>
    </xf>
    <xf numFmtId="0" fontId="0" fillId="0" borderId="0" xfId="0" applyFill="1" applyAlignment="1" applyProtection="1">
      <alignment horizontal="center" vertical="center" wrapText="1" shrinkToFit="1"/>
      <protection locked="0" hidden="1"/>
    </xf>
    <xf numFmtId="0" fontId="33" fillId="0" borderId="0" xfId="0" applyFont="1" applyFill="1" applyAlignment="1" applyProtection="1">
      <alignment horizontal="center" vertical="center" wrapText="1" shrinkToFit="1"/>
      <protection locked="0" hidden="1"/>
    </xf>
    <xf numFmtId="14" fontId="33" fillId="0" borderId="0" xfId="0" applyNumberFormat="1" applyFont="1" applyFill="1" applyAlignment="1" applyProtection="1">
      <alignment horizontal="center" vertical="center" wrapText="1" shrinkToFit="1"/>
      <protection locked="0" hidden="1"/>
    </xf>
    <xf numFmtId="0" fontId="14" fillId="0" borderId="0" xfId="0" applyFont="1" applyFill="1" applyAlignment="1" applyProtection="1">
      <alignment horizontal="center" vertical="center" wrapText="1" shrinkToFit="1"/>
      <protection locked="0" hidden="1"/>
    </xf>
    <xf numFmtId="0" fontId="9" fillId="0" borderId="0" xfId="0" applyFont="1" applyFill="1" applyAlignment="1" applyProtection="1">
      <alignment horizontal="center" vertical="center" wrapText="1" shrinkToFit="1"/>
      <protection locked="0" hidden="1"/>
    </xf>
    <xf numFmtId="0" fontId="16" fillId="0" borderId="0" xfId="0" applyFont="1" applyFill="1" applyAlignment="1" applyProtection="1">
      <alignment horizontal="center" vertical="center" wrapText="1" shrinkToFit="1"/>
      <protection locked="0" hidden="1"/>
    </xf>
    <xf numFmtId="0" fontId="17" fillId="0" borderId="0" xfId="0" applyFont="1" applyFill="1" applyAlignment="1" applyProtection="1">
      <alignment horizontal="center" vertical="center" wrapText="1" shrinkToFit="1"/>
      <protection locked="0" hidden="1"/>
    </xf>
    <xf numFmtId="0" fontId="18" fillId="0" borderId="0" xfId="0" applyFont="1" applyFill="1" applyAlignment="1" applyProtection="1">
      <alignment horizontal="center" vertical="center" wrapText="1" shrinkToFit="1"/>
      <protection locked="0" hidden="1"/>
    </xf>
    <xf numFmtId="0" fontId="13" fillId="0" borderId="0" xfId="0" applyFont="1" applyFill="1" applyAlignment="1" applyProtection="1">
      <alignment horizontal="center" vertical="center" wrapText="1" shrinkToFit="1"/>
      <protection locked="0" hidden="1"/>
    </xf>
    <xf numFmtId="0" fontId="19" fillId="0" borderId="0" xfId="0" applyFont="1" applyFill="1" applyAlignment="1" applyProtection="1">
      <alignment horizontal="center" vertical="center" wrapText="1" shrinkToFit="1"/>
      <protection locked="0" hidden="1"/>
    </xf>
    <xf numFmtId="0" fontId="10" fillId="0" borderId="0" xfId="0" applyFont="1" applyFill="1" applyAlignment="1" applyProtection="1">
      <alignment horizontal="center" vertical="center" wrapText="1" shrinkToFit="1"/>
      <protection locked="0" hidden="1"/>
    </xf>
    <xf numFmtId="0" fontId="35" fillId="0" borderId="0" xfId="0" applyFont="1" applyFill="1" applyAlignment="1" applyProtection="1">
      <alignment horizontal="right" vertical="center"/>
      <protection hidden="1"/>
    </xf>
    <xf numFmtId="0" fontId="35" fillId="0" borderId="22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22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5" fillId="0" borderId="49" xfId="0" applyFont="1" applyFill="1" applyBorder="1" applyAlignment="1" applyProtection="1">
      <alignment horizontal="center" vertical="center"/>
      <protection hidden="1"/>
    </xf>
    <xf numFmtId="0" fontId="35" fillId="0" borderId="22" xfId="0" applyFont="1" applyFill="1" applyBorder="1" applyAlignment="1" applyProtection="1">
      <alignment horizontal="center" vertical="center"/>
      <protection hidden="1"/>
    </xf>
    <xf numFmtId="0" fontId="35" fillId="0" borderId="39" xfId="0" applyFont="1" applyFill="1" applyBorder="1" applyAlignment="1" applyProtection="1">
      <alignment horizontal="center" vertical="center"/>
      <protection hidden="1"/>
    </xf>
    <xf numFmtId="165" fontId="72" fillId="5" borderId="0" xfId="0" applyNumberFormat="1" applyFont="1" applyFill="1" applyAlignment="1" applyProtection="1">
      <alignment horizontal="center" vertical="center" wrapText="1"/>
      <protection hidden="1"/>
    </xf>
    <xf numFmtId="0" fontId="62" fillId="0" borderId="0" xfId="0" applyFont="1" applyFill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5" fillId="0" borderId="0" xfId="0" applyFont="1" applyFill="1" applyBorder="1" applyAlignment="1" applyProtection="1">
      <alignment horizontal="center" vertical="justify" wrapText="1"/>
      <protection hidden="1"/>
    </xf>
    <xf numFmtId="0" fontId="35" fillId="0" borderId="22" xfId="0" applyFont="1" applyFill="1" applyBorder="1" applyAlignment="1" applyProtection="1">
      <alignment horizontal="center" vertical="justify" wrapText="1"/>
      <protection hidden="1"/>
    </xf>
    <xf numFmtId="0" fontId="56" fillId="0" borderId="0" xfId="0" applyFont="1" applyFill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166" fontId="35" fillId="0" borderId="0" xfId="0" applyNumberFormat="1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0" fontId="36" fillId="0" borderId="0" xfId="0" applyFont="1" applyFill="1" applyAlignment="1" applyProtection="1">
      <alignment horizontal="center" vertical="center" wrapText="1" shrinkToFit="1"/>
      <protection locked="0" hidden="1"/>
    </xf>
    <xf numFmtId="0" fontId="83" fillId="0" borderId="0" xfId="0" applyFont="1" applyFill="1" applyAlignment="1" applyProtection="1">
      <alignment horizontal="center" vertical="center" wrapText="1" shrinkToFit="1"/>
      <protection locked="0" hidden="1"/>
    </xf>
    <xf numFmtId="0" fontId="86" fillId="0" borderId="0" xfId="2" applyFont="1" applyFill="1" applyAlignment="1" applyProtection="1">
      <alignment horizontal="center" vertical="center" wrapText="1" shrinkToFit="1"/>
      <protection locked="0" hidden="1"/>
    </xf>
    <xf numFmtId="0" fontId="84" fillId="0" borderId="0" xfId="0" applyFont="1" applyFill="1" applyAlignment="1" applyProtection="1">
      <alignment horizontal="center" vertical="center" wrapText="1" shrinkToFit="1"/>
      <protection locked="0" hidden="1"/>
    </xf>
    <xf numFmtId="0" fontId="82" fillId="0" borderId="0" xfId="0" applyFont="1" applyFill="1" applyAlignment="1" applyProtection="1">
      <alignment horizontal="center" vertical="center" wrapText="1" shrinkToFit="1"/>
      <protection locked="0" hidden="1"/>
    </xf>
    <xf numFmtId="0" fontId="85" fillId="0" borderId="0" xfId="0" applyFont="1" applyFill="1" applyAlignment="1" applyProtection="1">
      <alignment horizontal="center" vertical="center" wrapText="1" shrinkToFit="1"/>
      <protection locked="0" hidden="1"/>
    </xf>
    <xf numFmtId="165" fontId="75" fillId="4" borderId="0" xfId="0" applyNumberFormat="1" applyFont="1" applyFill="1" applyBorder="1" applyAlignment="1" applyProtection="1">
      <alignment horizontal="left"/>
      <protection locked="0" hidden="1"/>
    </xf>
    <xf numFmtId="0" fontId="6" fillId="0" borderId="0" xfId="2" applyFill="1" applyAlignment="1" applyProtection="1">
      <alignment horizontal="center"/>
      <protection locked="0" hidden="1"/>
    </xf>
    <xf numFmtId="0" fontId="41" fillId="0" borderId="0" xfId="0" applyFont="1" applyFill="1" applyAlignment="1" applyProtection="1">
      <alignment horizontal="center"/>
      <protection locked="0" hidden="1"/>
    </xf>
    <xf numFmtId="0" fontId="35" fillId="0" borderId="22" xfId="0" applyNumberFormat="1" applyFont="1" applyFill="1" applyBorder="1" applyAlignment="1" applyProtection="1">
      <alignment horizontal="center" vertical="center"/>
      <protection hidden="1"/>
    </xf>
    <xf numFmtId="0" fontId="17" fillId="0" borderId="22" xfId="0" applyFont="1" applyFill="1" applyBorder="1" applyAlignment="1" applyProtection="1">
      <alignment vertical="center" wrapText="1"/>
      <protection hidden="1"/>
    </xf>
    <xf numFmtId="0" fontId="35" fillId="0" borderId="0" xfId="0" applyFont="1" applyFill="1" applyBorder="1" applyAlignment="1" applyProtection="1">
      <alignment vertical="top" wrapText="1"/>
      <protection hidden="1"/>
    </xf>
    <xf numFmtId="0" fontId="35" fillId="0" borderId="0" xfId="0" applyFont="1" applyFill="1" applyAlignment="1" applyProtection="1">
      <alignment horizontal="center" vertical="center"/>
      <protection hidden="1"/>
    </xf>
    <xf numFmtId="0" fontId="40" fillId="0" borderId="43" xfId="0" applyFont="1" applyFill="1" applyBorder="1" applyAlignment="1" applyProtection="1">
      <alignment horizontal="right" vertical="center"/>
      <protection hidden="1"/>
    </xf>
    <xf numFmtId="0" fontId="40" fillId="0" borderId="24" xfId="0" applyFont="1" applyFill="1" applyBorder="1" applyAlignment="1" applyProtection="1">
      <alignment horizontal="right" vertical="center"/>
      <protection hidden="1"/>
    </xf>
    <xf numFmtId="165" fontId="40" fillId="0" borderId="43" xfId="0" applyNumberFormat="1" applyFont="1" applyFill="1" applyBorder="1" applyAlignment="1" applyProtection="1">
      <alignment horizontal="right" vertical="center"/>
      <protection hidden="1"/>
    </xf>
    <xf numFmtId="165" fontId="40" fillId="0" borderId="0" xfId="0" applyNumberFormat="1" applyFont="1" applyFill="1" applyBorder="1" applyAlignment="1" applyProtection="1">
      <alignment horizontal="right" vertical="center"/>
      <protection hidden="1"/>
    </xf>
    <xf numFmtId="165" fontId="40" fillId="0" borderId="24" xfId="0" applyNumberFormat="1" applyFont="1" applyFill="1" applyBorder="1" applyAlignment="1" applyProtection="1">
      <alignment horizontal="right" vertical="center"/>
      <protection hidden="1"/>
    </xf>
    <xf numFmtId="165" fontId="40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40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Fill="1" applyAlignment="1" applyProtection="1">
      <alignment horizontal="center" vertical="center" wrapText="1"/>
      <protection hidden="1"/>
    </xf>
    <xf numFmtId="0" fontId="35" fillId="0" borderId="0" xfId="0" applyFont="1" applyFill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22" xfId="0" applyFont="1" applyFill="1" applyBorder="1" applyAlignment="1" applyProtection="1">
      <alignment horizontal="center" vertical="center" wrapText="1"/>
      <protection hidden="1"/>
    </xf>
    <xf numFmtId="0" fontId="35" fillId="0" borderId="48" xfId="0" applyFont="1" applyFill="1" applyBorder="1" applyAlignment="1" applyProtection="1">
      <alignment horizontal="center"/>
      <protection hidden="1"/>
    </xf>
    <xf numFmtId="166" fontId="40" fillId="0" borderId="0" xfId="0" applyNumberFormat="1" applyFont="1" applyFill="1" applyAlignment="1" applyProtection="1">
      <alignment horizontal="right"/>
      <protection hidden="1"/>
    </xf>
    <xf numFmtId="166" fontId="40" fillId="0" borderId="24" xfId="0" applyNumberFormat="1" applyFont="1" applyFill="1" applyBorder="1" applyAlignment="1" applyProtection="1">
      <alignment horizontal="right"/>
      <protection hidden="1"/>
    </xf>
    <xf numFmtId="0" fontId="35" fillId="0" borderId="48" xfId="0" applyFont="1" applyFill="1" applyBorder="1" applyAlignment="1" applyProtection="1">
      <alignment horizontal="center" vertical="center"/>
      <protection hidden="1"/>
    </xf>
    <xf numFmtId="0" fontId="40" fillId="0" borderId="43" xfId="0" applyNumberFormat="1" applyFont="1" applyFill="1" applyBorder="1" applyAlignment="1" applyProtection="1">
      <alignment horizontal="right" vertical="center"/>
      <protection hidden="1"/>
    </xf>
    <xf numFmtId="0" fontId="40" fillId="0" borderId="0" xfId="0" applyNumberFormat="1" applyFont="1" applyFill="1" applyBorder="1" applyAlignment="1" applyProtection="1">
      <alignment horizontal="right" vertical="center"/>
      <protection hidden="1"/>
    </xf>
    <xf numFmtId="0" fontId="40" fillId="0" borderId="24" xfId="0" applyNumberFormat="1" applyFont="1" applyFill="1" applyBorder="1" applyAlignment="1" applyProtection="1">
      <alignment horizontal="right" vertical="center"/>
      <protection hidden="1"/>
    </xf>
    <xf numFmtId="0" fontId="40" fillId="0" borderId="43" xfId="0" applyNumberFormat="1" applyFont="1" applyFill="1" applyBorder="1" applyAlignment="1" applyProtection="1">
      <alignment horizontal="right"/>
      <protection hidden="1"/>
    </xf>
    <xf numFmtId="0" fontId="40" fillId="0" borderId="0" xfId="0" applyNumberFormat="1" applyFont="1" applyFill="1" applyAlignment="1" applyProtection="1">
      <alignment horizontal="right"/>
      <protection hidden="1"/>
    </xf>
    <xf numFmtId="0" fontId="40" fillId="0" borderId="24" xfId="0" applyNumberFormat="1" applyFont="1" applyFill="1" applyBorder="1" applyAlignment="1" applyProtection="1">
      <alignment horizontal="right"/>
      <protection hidden="1"/>
    </xf>
    <xf numFmtId="0" fontId="35" fillId="0" borderId="48" xfId="0" applyFont="1" applyFill="1" applyBorder="1" applyAlignment="1" applyProtection="1">
      <alignment horizontal="center" vertical="center" wrapText="1"/>
      <protection hidden="1"/>
    </xf>
  </cellXfs>
  <cellStyles count="24">
    <cellStyle name="20% - Акцент1" xfId="6" hidden="1"/>
    <cellStyle name="20% - Акцент2" xfId="9" hidden="1"/>
    <cellStyle name="20% - Акцент3" xfId="12" hidden="1"/>
    <cellStyle name="20% - Акцент4" xfId="15" hidden="1"/>
    <cellStyle name="20% - Акцент5" xfId="18" hidden="1"/>
    <cellStyle name="20% - Акцент6" xfId="21" hidden="1"/>
    <cellStyle name="40% - Акцент1" xfId="7" hidden="1"/>
    <cellStyle name="40% - Акцент2" xfId="10" hidden="1"/>
    <cellStyle name="40% - Акцент3" xfId="13" hidden="1"/>
    <cellStyle name="40% - Акцент4" xfId="16" hidden="1"/>
    <cellStyle name="40% - Акцент5" xfId="19" hidden="1"/>
    <cellStyle name="40% - Акцент6" xfId="22" hidden="1"/>
    <cellStyle name="60% - Акцент1" xfId="8" hidden="1"/>
    <cellStyle name="60% - Акцент2" xfId="11" hidden="1"/>
    <cellStyle name="60% - Акцент3" xfId="14" hidden="1"/>
    <cellStyle name="60% - Акцент4" xfId="17" hidden="1"/>
    <cellStyle name="60% - Акцент5" xfId="20" hidden="1"/>
    <cellStyle name="60% - Акцент6" xfId="23" hidden="1"/>
    <cellStyle name="Normal 2" xfId="1"/>
    <cellStyle name="Гиперссылка" xfId="2" builtinId="8"/>
    <cellStyle name="Обычный" xfId="0" builtinId="0"/>
    <cellStyle name="Обычный 2" xfId="3"/>
    <cellStyle name="Обычный_TURKEY po-elsan (green) ОПТ" xfId="4"/>
    <cellStyle name="Обычный_Лист1" xfId="5"/>
  </cellStyles>
  <dxfs count="1"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19050</xdr:colOff>
      <xdr:row>0</xdr:row>
      <xdr:rowOff>0</xdr:rowOff>
    </xdr:to>
    <xdr:sp macro="" textlink="">
      <xdr:nvSpPr>
        <xdr:cNvPr id="1025" name="Line 11"/>
        <xdr:cNvSpPr>
          <a:spLocks noChangeShapeType="1"/>
        </xdr:cNvSpPr>
      </xdr:nvSpPr>
      <xdr:spPr bwMode="auto">
        <a:xfrm flipV="1">
          <a:off x="0" y="0"/>
          <a:ext cx="103917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16</xdr:col>
      <xdr:colOff>238125</xdr:colOff>
      <xdr:row>1</xdr:row>
      <xdr:rowOff>0</xdr:rowOff>
    </xdr:from>
    <xdr:to>
      <xdr:col>18</xdr:col>
      <xdr:colOff>552450</xdr:colOff>
      <xdr:row>8</xdr:row>
      <xdr:rowOff>138693</xdr:rowOff>
    </xdr:to>
    <xdr:pic>
      <xdr:nvPicPr>
        <xdr:cNvPr id="10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91550" y="285750"/>
          <a:ext cx="16383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4</xdr:col>
      <xdr:colOff>460684</xdr:colOff>
      <xdr:row>6</xdr:row>
      <xdr:rowOff>232317</xdr:rowOff>
    </xdr:to>
    <xdr:pic>
      <xdr:nvPicPr>
        <xdr:cNvPr id="102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3248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138</xdr:row>
      <xdr:rowOff>85725</xdr:rowOff>
    </xdr:from>
    <xdr:to>
      <xdr:col>1</xdr:col>
      <xdr:colOff>571500</xdr:colOff>
      <xdr:row>141</xdr:row>
      <xdr:rowOff>76199</xdr:rowOff>
    </xdr:to>
    <xdr:pic>
      <xdr:nvPicPr>
        <xdr:cNvPr id="1028" name="Picture 21" descr="YÜZÜKLÜ P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28213050"/>
          <a:ext cx="552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79</xdr:row>
      <xdr:rowOff>171450</xdr:rowOff>
    </xdr:from>
    <xdr:to>
      <xdr:col>1</xdr:col>
      <xdr:colOff>647700</xdr:colOff>
      <xdr:row>81</xdr:row>
      <xdr:rowOff>390525</xdr:rowOff>
    </xdr:to>
    <xdr:pic>
      <xdr:nvPicPr>
        <xdr:cNvPr id="1029" name="Picture 5" descr="pk civ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621155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12</xdr:row>
      <xdr:rowOff>9525</xdr:rowOff>
    </xdr:from>
    <xdr:to>
      <xdr:col>1</xdr:col>
      <xdr:colOff>742950</xdr:colOff>
      <xdr:row>14</xdr:row>
      <xdr:rowOff>171450</xdr:rowOff>
    </xdr:to>
    <xdr:pic>
      <xdr:nvPicPr>
        <xdr:cNvPr id="1030" name="Picture 43" descr="ERKEK ADAPTÖR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524125"/>
          <a:ext cx="714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57150</xdr:rowOff>
    </xdr:from>
    <xdr:to>
      <xdr:col>1</xdr:col>
      <xdr:colOff>685800</xdr:colOff>
      <xdr:row>47</xdr:row>
      <xdr:rowOff>180975</xdr:rowOff>
    </xdr:to>
    <xdr:pic>
      <xdr:nvPicPr>
        <xdr:cNvPr id="1031" name="Picture 44" descr="DİŞİ ADAPTÖ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DFF"/>
            </a:clrFrom>
            <a:clrTo>
              <a:srgbClr val="FFFD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685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28575</xdr:rowOff>
    </xdr:from>
    <xdr:to>
      <xdr:col>1</xdr:col>
      <xdr:colOff>857250</xdr:colOff>
      <xdr:row>149</xdr:row>
      <xdr:rowOff>180975</xdr:rowOff>
    </xdr:to>
    <xdr:pic>
      <xdr:nvPicPr>
        <xdr:cNvPr id="1032" name="Resim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956125"/>
          <a:ext cx="857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101</xdr:row>
      <xdr:rowOff>171450</xdr:rowOff>
    </xdr:from>
    <xdr:to>
      <xdr:col>15</xdr:col>
      <xdr:colOff>114300</xdr:colOff>
      <xdr:row>104</xdr:row>
      <xdr:rowOff>180974</xdr:rowOff>
    </xdr:to>
    <xdr:pic>
      <xdr:nvPicPr>
        <xdr:cNvPr id="1033" name="Picture 45" descr="MANŞO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38950" y="20897850"/>
          <a:ext cx="790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11</xdr:row>
      <xdr:rowOff>123825</xdr:rowOff>
    </xdr:from>
    <xdr:to>
      <xdr:col>15</xdr:col>
      <xdr:colOff>219075</xdr:colOff>
      <xdr:row>14</xdr:row>
      <xdr:rowOff>180975</xdr:rowOff>
    </xdr:to>
    <xdr:pic>
      <xdr:nvPicPr>
        <xdr:cNvPr id="1034" name="Picture 46" descr="TE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6100" y="240030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115</xdr:row>
      <xdr:rowOff>9525</xdr:rowOff>
    </xdr:from>
    <xdr:to>
      <xdr:col>15</xdr:col>
      <xdr:colOff>123825</xdr:colOff>
      <xdr:row>117</xdr:row>
      <xdr:rowOff>190500</xdr:rowOff>
    </xdr:to>
    <xdr:pic>
      <xdr:nvPicPr>
        <xdr:cNvPr id="1035" name="Picture 47" descr="ERKEK TE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48475" y="23536275"/>
          <a:ext cx="790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190500</xdr:rowOff>
    </xdr:from>
    <xdr:to>
      <xdr:col>15</xdr:col>
      <xdr:colOff>190500</xdr:colOff>
      <xdr:row>29</xdr:row>
      <xdr:rowOff>76200</xdr:rowOff>
    </xdr:to>
    <xdr:pic>
      <xdr:nvPicPr>
        <xdr:cNvPr id="1036" name="Picture 48" descr="DİŞİ TE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29425" y="5305425"/>
          <a:ext cx="876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62</xdr:row>
      <xdr:rowOff>47625</xdr:rowOff>
    </xdr:from>
    <xdr:to>
      <xdr:col>15</xdr:col>
      <xdr:colOff>85725</xdr:colOff>
      <xdr:row>65</xdr:row>
      <xdr:rowOff>190500</xdr:rowOff>
    </xdr:to>
    <xdr:pic>
      <xdr:nvPicPr>
        <xdr:cNvPr id="1037" name="Picture 49" descr="DİRSEK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34200" y="12687300"/>
          <a:ext cx="666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43</xdr:row>
      <xdr:rowOff>38100</xdr:rowOff>
    </xdr:from>
    <xdr:to>
      <xdr:col>6</xdr:col>
      <xdr:colOff>371476</xdr:colOff>
      <xdr:row>46</xdr:row>
      <xdr:rowOff>142874</xdr:rowOff>
    </xdr:to>
    <xdr:pic>
      <xdr:nvPicPr>
        <xdr:cNvPr id="1038" name="Picture 50" descr="ERKEK DİRSEK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0425" y="8886825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11</xdr:row>
      <xdr:rowOff>142875</xdr:rowOff>
    </xdr:from>
    <xdr:to>
      <xdr:col>6</xdr:col>
      <xdr:colOff>228601</xdr:colOff>
      <xdr:row>14</xdr:row>
      <xdr:rowOff>161925</xdr:rowOff>
    </xdr:to>
    <xdr:pic>
      <xdr:nvPicPr>
        <xdr:cNvPr id="1039" name="Picture 51" descr="DİŞİ DİRSEK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0" y="2419350"/>
          <a:ext cx="685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79</xdr:row>
      <xdr:rowOff>180975</xdr:rowOff>
    </xdr:from>
    <xdr:to>
      <xdr:col>6</xdr:col>
      <xdr:colOff>352426</xdr:colOff>
      <xdr:row>81</xdr:row>
      <xdr:rowOff>457200</xdr:rowOff>
    </xdr:to>
    <xdr:pic>
      <xdr:nvPicPr>
        <xdr:cNvPr id="1040" name="Picture 52" descr="RED TE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6221075"/>
          <a:ext cx="885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80</xdr:row>
      <xdr:rowOff>9525</xdr:rowOff>
    </xdr:from>
    <xdr:to>
      <xdr:col>15</xdr:col>
      <xdr:colOff>219075</xdr:colOff>
      <xdr:row>81</xdr:row>
      <xdr:rowOff>428624</xdr:rowOff>
    </xdr:to>
    <xdr:pic>
      <xdr:nvPicPr>
        <xdr:cNvPr id="1041" name="Picture 53" descr="RED MANŞON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15150" y="16249650"/>
          <a:ext cx="819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144</xdr:row>
      <xdr:rowOff>28575</xdr:rowOff>
    </xdr:from>
    <xdr:to>
      <xdr:col>6</xdr:col>
      <xdr:colOff>66676</xdr:colOff>
      <xdr:row>146</xdr:row>
      <xdr:rowOff>197469</xdr:rowOff>
    </xdr:to>
    <xdr:pic>
      <xdr:nvPicPr>
        <xdr:cNvPr id="1042" name="Picture 54" descr="KÖR TAP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5EFF1"/>
            </a:clrFrom>
            <a:clrTo>
              <a:srgbClr val="F5EFF1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90875" y="29356050"/>
          <a:ext cx="6667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101</xdr:row>
      <xdr:rowOff>57150</xdr:rowOff>
    </xdr:from>
    <xdr:to>
      <xdr:col>6</xdr:col>
      <xdr:colOff>28576</xdr:colOff>
      <xdr:row>104</xdr:row>
      <xdr:rowOff>114299</xdr:rowOff>
    </xdr:to>
    <xdr:pic>
      <xdr:nvPicPr>
        <xdr:cNvPr id="1043" name="Picture 55" descr="RED DİRSEK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81350" y="20783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130</xdr:row>
      <xdr:rowOff>28575</xdr:rowOff>
    </xdr:from>
    <xdr:to>
      <xdr:col>6</xdr:col>
      <xdr:colOff>1</xdr:colOff>
      <xdr:row>132</xdr:row>
      <xdr:rowOff>171450</xdr:rowOff>
    </xdr:to>
    <xdr:pic>
      <xdr:nvPicPr>
        <xdr:cNvPr id="1044" name="Resim 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1825" y="26555700"/>
          <a:ext cx="61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119</xdr:row>
      <xdr:rowOff>190500</xdr:rowOff>
    </xdr:from>
    <xdr:to>
      <xdr:col>6</xdr:col>
      <xdr:colOff>9526</xdr:colOff>
      <xdr:row>123</xdr:row>
      <xdr:rowOff>9525</xdr:rowOff>
    </xdr:to>
    <xdr:pic>
      <xdr:nvPicPr>
        <xdr:cNvPr id="1045" name="Resim 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1825" y="24517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113</xdr:row>
      <xdr:rowOff>0</xdr:rowOff>
    </xdr:from>
    <xdr:to>
      <xdr:col>5</xdr:col>
      <xdr:colOff>638175</xdr:colOff>
      <xdr:row>116</xdr:row>
      <xdr:rowOff>38100</xdr:rowOff>
    </xdr:to>
    <xdr:pic>
      <xdr:nvPicPr>
        <xdr:cNvPr id="1046" name="Resim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33725" y="23126700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419100</xdr:colOff>
      <xdr:row>147</xdr:row>
      <xdr:rowOff>114300</xdr:rowOff>
    </xdr:from>
    <xdr:to>
      <xdr:col>15</xdr:col>
      <xdr:colOff>723900</xdr:colOff>
      <xdr:row>150</xdr:row>
      <xdr:rowOff>171451</xdr:rowOff>
    </xdr:to>
    <xdr:pic>
      <xdr:nvPicPr>
        <xdr:cNvPr id="1047" name="Resim 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48525" y="30041850"/>
          <a:ext cx="990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73</xdr:row>
      <xdr:rowOff>95250</xdr:rowOff>
    </xdr:from>
    <xdr:to>
      <xdr:col>6</xdr:col>
      <xdr:colOff>561976</xdr:colOff>
      <xdr:row>76</xdr:row>
      <xdr:rowOff>152401</xdr:rowOff>
    </xdr:to>
    <xdr:pic>
      <xdr:nvPicPr>
        <xdr:cNvPr id="1048" name="Picture 56" descr="SPIKE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2325" y="14935200"/>
          <a:ext cx="990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130</xdr:row>
      <xdr:rowOff>76200</xdr:rowOff>
    </xdr:from>
    <xdr:to>
      <xdr:col>6</xdr:col>
      <xdr:colOff>838200</xdr:colOff>
      <xdr:row>132</xdr:row>
      <xdr:rowOff>161925</xdr:rowOff>
    </xdr:to>
    <xdr:pic>
      <xdr:nvPicPr>
        <xdr:cNvPr id="1049" name="Resim 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95725" y="26603325"/>
          <a:ext cx="733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120</xdr:row>
      <xdr:rowOff>47625</xdr:rowOff>
    </xdr:from>
    <xdr:to>
      <xdr:col>6</xdr:col>
      <xdr:colOff>714376</xdr:colOff>
      <xdr:row>122</xdr:row>
      <xdr:rowOff>152400</xdr:rowOff>
    </xdr:to>
    <xdr:pic>
      <xdr:nvPicPr>
        <xdr:cNvPr id="1050" name="Resim 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33800" y="24574500"/>
          <a:ext cx="771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514350</xdr:colOff>
      <xdr:row>147</xdr:row>
      <xdr:rowOff>66675</xdr:rowOff>
    </xdr:from>
    <xdr:to>
      <xdr:col>18</xdr:col>
      <xdr:colOff>685801</xdr:colOff>
      <xdr:row>150</xdr:row>
      <xdr:rowOff>19051</xdr:rowOff>
    </xdr:to>
    <xdr:pic>
      <xdr:nvPicPr>
        <xdr:cNvPr id="1051" name="Resim 5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15475" y="29994225"/>
          <a:ext cx="847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57150</xdr:rowOff>
    </xdr:from>
    <xdr:to>
      <xdr:col>1</xdr:col>
      <xdr:colOff>917652</xdr:colOff>
      <xdr:row>196</xdr:row>
      <xdr:rowOff>133349</xdr:rowOff>
    </xdr:to>
    <xdr:pic>
      <xdr:nvPicPr>
        <xdr:cNvPr id="1052" name="Picture 44" descr="poelsan_mini_116_kurtagzi_kurtagzi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623875"/>
          <a:ext cx="914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199</xdr:row>
      <xdr:rowOff>152400</xdr:rowOff>
    </xdr:from>
    <xdr:to>
      <xdr:col>1</xdr:col>
      <xdr:colOff>1003377</xdr:colOff>
      <xdr:row>201</xdr:row>
      <xdr:rowOff>104776</xdr:rowOff>
    </xdr:to>
    <xdr:pic>
      <xdr:nvPicPr>
        <xdr:cNvPr id="1053" name="Picture 13" descr="KURTAĞZI NİPEL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39776400"/>
          <a:ext cx="942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204</xdr:row>
      <xdr:rowOff>76200</xdr:rowOff>
    </xdr:from>
    <xdr:to>
      <xdr:col>1</xdr:col>
      <xdr:colOff>955752</xdr:colOff>
      <xdr:row>206</xdr:row>
      <xdr:rowOff>295275</xdr:rowOff>
    </xdr:to>
    <xdr:pic>
      <xdr:nvPicPr>
        <xdr:cNvPr id="1054" name="Picture 15" descr="KURTAĞZI TE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40690800"/>
          <a:ext cx="895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209</xdr:row>
      <xdr:rowOff>66675</xdr:rowOff>
    </xdr:from>
    <xdr:to>
      <xdr:col>1</xdr:col>
      <xdr:colOff>695325</xdr:colOff>
      <xdr:row>211</xdr:row>
      <xdr:rowOff>95251</xdr:rowOff>
    </xdr:to>
    <xdr:pic>
      <xdr:nvPicPr>
        <xdr:cNvPr id="1055" name="Picture 17" descr="KURTAĞZI DİRSEK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418814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214</xdr:row>
      <xdr:rowOff>152400</xdr:rowOff>
    </xdr:from>
    <xdr:to>
      <xdr:col>1</xdr:col>
      <xdr:colOff>838200</xdr:colOff>
      <xdr:row>216</xdr:row>
      <xdr:rowOff>76200</xdr:rowOff>
    </xdr:to>
    <xdr:pic>
      <xdr:nvPicPr>
        <xdr:cNvPr id="1056" name="Picture 19" descr="KURTAĞZI KÖR TAPA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43148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203</xdr:row>
      <xdr:rowOff>190500</xdr:rowOff>
    </xdr:from>
    <xdr:to>
      <xdr:col>6</xdr:col>
      <xdr:colOff>723901</xdr:colOff>
      <xdr:row>206</xdr:row>
      <xdr:rowOff>314324</xdr:rowOff>
    </xdr:to>
    <xdr:pic>
      <xdr:nvPicPr>
        <xdr:cNvPr id="1057" name="Picture 6" descr="07TE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210" b="18420"/>
        <a:stretch>
          <a:fillRect/>
        </a:stretch>
      </xdr:blipFill>
      <xdr:spPr bwMode="auto">
        <a:xfrm>
          <a:off x="3400425" y="40595550"/>
          <a:ext cx="1114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209</xdr:row>
      <xdr:rowOff>28575</xdr:rowOff>
    </xdr:from>
    <xdr:to>
      <xdr:col>6</xdr:col>
      <xdr:colOff>685800</xdr:colOff>
      <xdr:row>211</xdr:row>
      <xdr:rowOff>104776</xdr:rowOff>
    </xdr:to>
    <xdr:pic>
      <xdr:nvPicPr>
        <xdr:cNvPr id="1058" name="Picture 8" descr="09DİRSEK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316" t="4903" b="8824"/>
        <a:stretch>
          <a:fillRect/>
        </a:stretch>
      </xdr:blipFill>
      <xdr:spPr bwMode="auto">
        <a:xfrm>
          <a:off x="3810000" y="41843325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133350</xdr:colOff>
      <xdr:row>199</xdr:row>
      <xdr:rowOff>66675</xdr:rowOff>
    </xdr:from>
    <xdr:to>
      <xdr:col>16</xdr:col>
      <xdr:colOff>285750</xdr:colOff>
      <xdr:row>201</xdr:row>
      <xdr:rowOff>171451</xdr:rowOff>
    </xdr:to>
    <xdr:pic>
      <xdr:nvPicPr>
        <xdr:cNvPr id="1059" name="Picture 2" descr="01NİPEL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AF8FD"/>
            </a:clrFrom>
            <a:clrTo>
              <a:srgbClr val="FAF8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9565" b="23914"/>
        <a:stretch>
          <a:fillRect/>
        </a:stretch>
      </xdr:blipFill>
      <xdr:spPr bwMode="auto">
        <a:xfrm>
          <a:off x="7467600" y="39690675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47625</xdr:colOff>
      <xdr:row>203</xdr:row>
      <xdr:rowOff>142875</xdr:rowOff>
    </xdr:from>
    <xdr:to>
      <xdr:col>16</xdr:col>
      <xdr:colOff>9525</xdr:colOff>
      <xdr:row>207</xdr:row>
      <xdr:rowOff>38099</xdr:rowOff>
    </xdr:to>
    <xdr:pic>
      <xdr:nvPicPr>
        <xdr:cNvPr id="1060" name="Picture 7" descr="06TE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81875" y="40547925"/>
          <a:ext cx="981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208</xdr:row>
      <xdr:rowOff>142875</xdr:rowOff>
    </xdr:from>
    <xdr:to>
      <xdr:col>15</xdr:col>
      <xdr:colOff>723900</xdr:colOff>
      <xdr:row>212</xdr:row>
      <xdr:rowOff>114299</xdr:rowOff>
    </xdr:to>
    <xdr:pic>
      <xdr:nvPicPr>
        <xdr:cNvPr id="1061" name="Picture 9" descr="08DİRSEK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67575" y="41748075"/>
          <a:ext cx="9715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214</xdr:row>
      <xdr:rowOff>95250</xdr:rowOff>
    </xdr:from>
    <xdr:to>
      <xdr:col>15</xdr:col>
      <xdr:colOff>828675</xdr:colOff>
      <xdr:row>216</xdr:row>
      <xdr:rowOff>95250</xdr:rowOff>
    </xdr:to>
    <xdr:pic>
      <xdr:nvPicPr>
        <xdr:cNvPr id="1062" name="Picture 11" descr="10KÖR TAPA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8796" b="18848"/>
        <a:stretch>
          <a:fillRect/>
        </a:stretch>
      </xdr:blipFill>
      <xdr:spPr bwMode="auto">
        <a:xfrm>
          <a:off x="7372350" y="43091100"/>
          <a:ext cx="971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447675</xdr:colOff>
      <xdr:row>214</xdr:row>
      <xdr:rowOff>76200</xdr:rowOff>
    </xdr:from>
    <xdr:to>
      <xdr:col>6</xdr:col>
      <xdr:colOff>457201</xdr:colOff>
      <xdr:row>216</xdr:row>
      <xdr:rowOff>123825</xdr:rowOff>
    </xdr:to>
    <xdr:pic>
      <xdr:nvPicPr>
        <xdr:cNvPr id="1063" name="Picture 3" descr="SPIKE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875" y="43072050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193</xdr:row>
      <xdr:rowOff>209550</xdr:rowOff>
    </xdr:from>
    <xdr:to>
      <xdr:col>7</xdr:col>
      <xdr:colOff>19051</xdr:colOff>
      <xdr:row>196</xdr:row>
      <xdr:rowOff>123825</xdr:rowOff>
    </xdr:to>
    <xdr:pic>
      <xdr:nvPicPr>
        <xdr:cNvPr id="1064" name="Picture 103" descr="yassı yassı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154"/>
        <a:stretch>
          <a:fillRect/>
        </a:stretch>
      </xdr:blipFill>
      <xdr:spPr bwMode="auto">
        <a:xfrm>
          <a:off x="3714750" y="38566725"/>
          <a:ext cx="1009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193</xdr:row>
      <xdr:rowOff>209550</xdr:rowOff>
    </xdr:from>
    <xdr:to>
      <xdr:col>15</xdr:col>
      <xdr:colOff>657225</xdr:colOff>
      <xdr:row>196</xdr:row>
      <xdr:rowOff>133350</xdr:rowOff>
    </xdr:to>
    <xdr:pic>
      <xdr:nvPicPr>
        <xdr:cNvPr id="1065" name="Picture 108" descr="YÜZÜKLÜ YÜZÜKLÜ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667" b="10667"/>
        <a:stretch>
          <a:fillRect/>
        </a:stretch>
      </xdr:blipFill>
      <xdr:spPr bwMode="auto">
        <a:xfrm>
          <a:off x="7172325" y="38566725"/>
          <a:ext cx="1000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</xdr:colOff>
      <xdr:row>0</xdr:row>
      <xdr:rowOff>0</xdr:rowOff>
    </xdr:to>
    <xdr:sp macro="" textlink="">
      <xdr:nvSpPr>
        <xdr:cNvPr id="1066" name="Line 11"/>
        <xdr:cNvSpPr>
          <a:spLocks noChangeShapeType="1"/>
        </xdr:cNvSpPr>
      </xdr:nvSpPr>
      <xdr:spPr bwMode="auto">
        <a:xfrm flipV="1">
          <a:off x="0" y="0"/>
          <a:ext cx="103917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16</xdr:col>
      <xdr:colOff>238125</xdr:colOff>
      <xdr:row>1</xdr:row>
      <xdr:rowOff>0</xdr:rowOff>
    </xdr:from>
    <xdr:to>
      <xdr:col>18</xdr:col>
      <xdr:colOff>552450</xdr:colOff>
      <xdr:row>8</xdr:row>
      <xdr:rowOff>138693</xdr:rowOff>
    </xdr:to>
    <xdr:pic>
      <xdr:nvPicPr>
        <xdr:cNvPr id="10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91550" y="285750"/>
          <a:ext cx="16383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4</xdr:col>
      <xdr:colOff>460684</xdr:colOff>
      <xdr:row>6</xdr:row>
      <xdr:rowOff>232317</xdr:rowOff>
    </xdr:to>
    <xdr:pic>
      <xdr:nvPicPr>
        <xdr:cNvPr id="106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3248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138</xdr:row>
      <xdr:rowOff>85725</xdr:rowOff>
    </xdr:from>
    <xdr:to>
      <xdr:col>1</xdr:col>
      <xdr:colOff>571500</xdr:colOff>
      <xdr:row>141</xdr:row>
      <xdr:rowOff>76199</xdr:rowOff>
    </xdr:to>
    <xdr:pic>
      <xdr:nvPicPr>
        <xdr:cNvPr id="1069" name="Picture 21" descr="YÜZÜKLÜ P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28213050"/>
          <a:ext cx="552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79</xdr:row>
      <xdr:rowOff>171450</xdr:rowOff>
    </xdr:from>
    <xdr:to>
      <xdr:col>1</xdr:col>
      <xdr:colOff>647700</xdr:colOff>
      <xdr:row>81</xdr:row>
      <xdr:rowOff>390525</xdr:rowOff>
    </xdr:to>
    <xdr:pic>
      <xdr:nvPicPr>
        <xdr:cNvPr id="1070" name="Picture 5" descr="pk civ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621155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12</xdr:row>
      <xdr:rowOff>9525</xdr:rowOff>
    </xdr:from>
    <xdr:to>
      <xdr:col>1</xdr:col>
      <xdr:colOff>742950</xdr:colOff>
      <xdr:row>14</xdr:row>
      <xdr:rowOff>171450</xdr:rowOff>
    </xdr:to>
    <xdr:pic>
      <xdr:nvPicPr>
        <xdr:cNvPr id="1071" name="Picture 43" descr="ERKEK ADAPTÖR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524125"/>
          <a:ext cx="714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57150</xdr:rowOff>
    </xdr:from>
    <xdr:to>
      <xdr:col>1</xdr:col>
      <xdr:colOff>685800</xdr:colOff>
      <xdr:row>47</xdr:row>
      <xdr:rowOff>180975</xdr:rowOff>
    </xdr:to>
    <xdr:pic>
      <xdr:nvPicPr>
        <xdr:cNvPr id="1072" name="Picture 44" descr="DİŞİ ADAPTÖ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DFF"/>
            </a:clrFrom>
            <a:clrTo>
              <a:srgbClr val="FFFD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286875"/>
          <a:ext cx="685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28575</xdr:rowOff>
    </xdr:from>
    <xdr:to>
      <xdr:col>1</xdr:col>
      <xdr:colOff>857250</xdr:colOff>
      <xdr:row>149</xdr:row>
      <xdr:rowOff>180975</xdr:rowOff>
    </xdr:to>
    <xdr:pic>
      <xdr:nvPicPr>
        <xdr:cNvPr id="1073" name="Resim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956125"/>
          <a:ext cx="857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101</xdr:row>
      <xdr:rowOff>171450</xdr:rowOff>
    </xdr:from>
    <xdr:to>
      <xdr:col>15</xdr:col>
      <xdr:colOff>114300</xdr:colOff>
      <xdr:row>104</xdr:row>
      <xdr:rowOff>180974</xdr:rowOff>
    </xdr:to>
    <xdr:pic>
      <xdr:nvPicPr>
        <xdr:cNvPr id="1074" name="Picture 45" descr="MANŞO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38950" y="20897850"/>
          <a:ext cx="790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11</xdr:row>
      <xdr:rowOff>123825</xdr:rowOff>
    </xdr:from>
    <xdr:to>
      <xdr:col>15</xdr:col>
      <xdr:colOff>219075</xdr:colOff>
      <xdr:row>14</xdr:row>
      <xdr:rowOff>180975</xdr:rowOff>
    </xdr:to>
    <xdr:pic>
      <xdr:nvPicPr>
        <xdr:cNvPr id="1075" name="Picture 46" descr="TE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6100" y="240030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115</xdr:row>
      <xdr:rowOff>9525</xdr:rowOff>
    </xdr:from>
    <xdr:to>
      <xdr:col>15</xdr:col>
      <xdr:colOff>123825</xdr:colOff>
      <xdr:row>117</xdr:row>
      <xdr:rowOff>190500</xdr:rowOff>
    </xdr:to>
    <xdr:pic>
      <xdr:nvPicPr>
        <xdr:cNvPr id="1076" name="Picture 47" descr="ERKEK TE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48475" y="23536275"/>
          <a:ext cx="790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190500</xdr:rowOff>
    </xdr:from>
    <xdr:to>
      <xdr:col>15</xdr:col>
      <xdr:colOff>190500</xdr:colOff>
      <xdr:row>29</xdr:row>
      <xdr:rowOff>76200</xdr:rowOff>
    </xdr:to>
    <xdr:pic>
      <xdr:nvPicPr>
        <xdr:cNvPr id="1077" name="Picture 48" descr="DİŞİ TE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29425" y="5305425"/>
          <a:ext cx="876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62</xdr:row>
      <xdr:rowOff>47625</xdr:rowOff>
    </xdr:from>
    <xdr:to>
      <xdr:col>15</xdr:col>
      <xdr:colOff>85725</xdr:colOff>
      <xdr:row>65</xdr:row>
      <xdr:rowOff>190500</xdr:rowOff>
    </xdr:to>
    <xdr:pic>
      <xdr:nvPicPr>
        <xdr:cNvPr id="1078" name="Picture 49" descr="DİRSEK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34200" y="12687300"/>
          <a:ext cx="666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43</xdr:row>
      <xdr:rowOff>38100</xdr:rowOff>
    </xdr:from>
    <xdr:to>
      <xdr:col>6</xdr:col>
      <xdr:colOff>371476</xdr:colOff>
      <xdr:row>46</xdr:row>
      <xdr:rowOff>142874</xdr:rowOff>
    </xdr:to>
    <xdr:pic>
      <xdr:nvPicPr>
        <xdr:cNvPr id="1079" name="Picture 50" descr="ERKEK DİRSEK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0425" y="8886825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11</xdr:row>
      <xdr:rowOff>142875</xdr:rowOff>
    </xdr:from>
    <xdr:to>
      <xdr:col>6</xdr:col>
      <xdr:colOff>228601</xdr:colOff>
      <xdr:row>14</xdr:row>
      <xdr:rowOff>161925</xdr:rowOff>
    </xdr:to>
    <xdr:pic>
      <xdr:nvPicPr>
        <xdr:cNvPr id="1080" name="Picture 51" descr="DİŞİ DİRSEK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0" y="2419350"/>
          <a:ext cx="685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79</xdr:row>
      <xdr:rowOff>180975</xdr:rowOff>
    </xdr:from>
    <xdr:to>
      <xdr:col>6</xdr:col>
      <xdr:colOff>352426</xdr:colOff>
      <xdr:row>81</xdr:row>
      <xdr:rowOff>457200</xdr:rowOff>
    </xdr:to>
    <xdr:pic>
      <xdr:nvPicPr>
        <xdr:cNvPr id="1081" name="Picture 52" descr="RED TE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16221075"/>
          <a:ext cx="885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80</xdr:row>
      <xdr:rowOff>9525</xdr:rowOff>
    </xdr:from>
    <xdr:to>
      <xdr:col>15</xdr:col>
      <xdr:colOff>219075</xdr:colOff>
      <xdr:row>81</xdr:row>
      <xdr:rowOff>428624</xdr:rowOff>
    </xdr:to>
    <xdr:pic>
      <xdr:nvPicPr>
        <xdr:cNvPr id="1082" name="Picture 53" descr="RED MANŞON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15150" y="16249650"/>
          <a:ext cx="819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144</xdr:row>
      <xdr:rowOff>28575</xdr:rowOff>
    </xdr:from>
    <xdr:to>
      <xdr:col>6</xdr:col>
      <xdr:colOff>66676</xdr:colOff>
      <xdr:row>146</xdr:row>
      <xdr:rowOff>197469</xdr:rowOff>
    </xdr:to>
    <xdr:pic>
      <xdr:nvPicPr>
        <xdr:cNvPr id="1083" name="Picture 54" descr="KÖR TAP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5EFF1"/>
            </a:clrFrom>
            <a:clrTo>
              <a:srgbClr val="F5EFF1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90875" y="29356050"/>
          <a:ext cx="6667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101</xdr:row>
      <xdr:rowOff>57150</xdr:rowOff>
    </xdr:from>
    <xdr:to>
      <xdr:col>6</xdr:col>
      <xdr:colOff>28576</xdr:colOff>
      <xdr:row>104</xdr:row>
      <xdr:rowOff>114299</xdr:rowOff>
    </xdr:to>
    <xdr:pic>
      <xdr:nvPicPr>
        <xdr:cNvPr id="1084" name="Picture 55" descr="RED DİRSEK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81350" y="20783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130</xdr:row>
      <xdr:rowOff>28575</xdr:rowOff>
    </xdr:from>
    <xdr:to>
      <xdr:col>6</xdr:col>
      <xdr:colOff>1</xdr:colOff>
      <xdr:row>132</xdr:row>
      <xdr:rowOff>171450</xdr:rowOff>
    </xdr:to>
    <xdr:pic>
      <xdr:nvPicPr>
        <xdr:cNvPr id="1085" name="Resim 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1825" y="26555700"/>
          <a:ext cx="619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119</xdr:row>
      <xdr:rowOff>190500</xdr:rowOff>
    </xdr:from>
    <xdr:to>
      <xdr:col>6</xdr:col>
      <xdr:colOff>9526</xdr:colOff>
      <xdr:row>123</xdr:row>
      <xdr:rowOff>9525</xdr:rowOff>
    </xdr:to>
    <xdr:pic>
      <xdr:nvPicPr>
        <xdr:cNvPr id="1086" name="Resim 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71825" y="24517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113</xdr:row>
      <xdr:rowOff>0</xdr:rowOff>
    </xdr:from>
    <xdr:to>
      <xdr:col>5</xdr:col>
      <xdr:colOff>638175</xdr:colOff>
      <xdr:row>116</xdr:row>
      <xdr:rowOff>38100</xdr:rowOff>
    </xdr:to>
    <xdr:pic>
      <xdr:nvPicPr>
        <xdr:cNvPr id="1087" name="Resim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33725" y="23126700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419100</xdr:colOff>
      <xdr:row>147</xdr:row>
      <xdr:rowOff>114300</xdr:rowOff>
    </xdr:from>
    <xdr:to>
      <xdr:col>15</xdr:col>
      <xdr:colOff>723900</xdr:colOff>
      <xdr:row>150</xdr:row>
      <xdr:rowOff>171451</xdr:rowOff>
    </xdr:to>
    <xdr:pic>
      <xdr:nvPicPr>
        <xdr:cNvPr id="1088" name="Resim 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48525" y="30041850"/>
          <a:ext cx="990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73</xdr:row>
      <xdr:rowOff>95250</xdr:rowOff>
    </xdr:from>
    <xdr:to>
      <xdr:col>6</xdr:col>
      <xdr:colOff>561976</xdr:colOff>
      <xdr:row>76</xdr:row>
      <xdr:rowOff>152401</xdr:rowOff>
    </xdr:to>
    <xdr:pic>
      <xdr:nvPicPr>
        <xdr:cNvPr id="1089" name="Picture 56" descr="SPIKE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2325" y="14935200"/>
          <a:ext cx="990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130</xdr:row>
      <xdr:rowOff>76200</xdr:rowOff>
    </xdr:from>
    <xdr:to>
      <xdr:col>6</xdr:col>
      <xdr:colOff>838200</xdr:colOff>
      <xdr:row>132</xdr:row>
      <xdr:rowOff>161925</xdr:rowOff>
    </xdr:to>
    <xdr:pic>
      <xdr:nvPicPr>
        <xdr:cNvPr id="1090" name="Resim 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95725" y="26603325"/>
          <a:ext cx="733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120</xdr:row>
      <xdr:rowOff>47625</xdr:rowOff>
    </xdr:from>
    <xdr:to>
      <xdr:col>6</xdr:col>
      <xdr:colOff>714376</xdr:colOff>
      <xdr:row>122</xdr:row>
      <xdr:rowOff>152400</xdr:rowOff>
    </xdr:to>
    <xdr:pic>
      <xdr:nvPicPr>
        <xdr:cNvPr id="1091" name="Resim 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33800" y="24574500"/>
          <a:ext cx="771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514350</xdr:colOff>
      <xdr:row>147</xdr:row>
      <xdr:rowOff>66675</xdr:rowOff>
    </xdr:from>
    <xdr:to>
      <xdr:col>18</xdr:col>
      <xdr:colOff>685801</xdr:colOff>
      <xdr:row>150</xdr:row>
      <xdr:rowOff>19051</xdr:rowOff>
    </xdr:to>
    <xdr:pic>
      <xdr:nvPicPr>
        <xdr:cNvPr id="1092" name="Resim 5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15475" y="29994225"/>
          <a:ext cx="847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57150</xdr:rowOff>
    </xdr:from>
    <xdr:to>
      <xdr:col>1</xdr:col>
      <xdr:colOff>917652</xdr:colOff>
      <xdr:row>196</xdr:row>
      <xdr:rowOff>133349</xdr:rowOff>
    </xdr:to>
    <xdr:pic>
      <xdr:nvPicPr>
        <xdr:cNvPr id="1093" name="Picture 44" descr="poelsan_mini_116_kurtagzi_kurtagzi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623875"/>
          <a:ext cx="914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199</xdr:row>
      <xdr:rowOff>152400</xdr:rowOff>
    </xdr:from>
    <xdr:to>
      <xdr:col>1</xdr:col>
      <xdr:colOff>1003377</xdr:colOff>
      <xdr:row>201</xdr:row>
      <xdr:rowOff>104776</xdr:rowOff>
    </xdr:to>
    <xdr:pic>
      <xdr:nvPicPr>
        <xdr:cNvPr id="1094" name="Picture 13" descr="KURTAĞZI NİPEL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39776400"/>
          <a:ext cx="942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204</xdr:row>
      <xdr:rowOff>76200</xdr:rowOff>
    </xdr:from>
    <xdr:to>
      <xdr:col>1</xdr:col>
      <xdr:colOff>955752</xdr:colOff>
      <xdr:row>206</xdr:row>
      <xdr:rowOff>295275</xdr:rowOff>
    </xdr:to>
    <xdr:pic>
      <xdr:nvPicPr>
        <xdr:cNvPr id="1095" name="Picture 15" descr="KURTAĞZI TE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40690800"/>
          <a:ext cx="895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209</xdr:row>
      <xdr:rowOff>66675</xdr:rowOff>
    </xdr:from>
    <xdr:to>
      <xdr:col>1</xdr:col>
      <xdr:colOff>695325</xdr:colOff>
      <xdr:row>211</xdr:row>
      <xdr:rowOff>95251</xdr:rowOff>
    </xdr:to>
    <xdr:pic>
      <xdr:nvPicPr>
        <xdr:cNvPr id="1096" name="Picture 17" descr="KURTAĞZI DİRSEK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418814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214</xdr:row>
      <xdr:rowOff>152400</xdr:rowOff>
    </xdr:from>
    <xdr:to>
      <xdr:col>1</xdr:col>
      <xdr:colOff>838200</xdr:colOff>
      <xdr:row>216</xdr:row>
      <xdr:rowOff>76200</xdr:rowOff>
    </xdr:to>
    <xdr:pic>
      <xdr:nvPicPr>
        <xdr:cNvPr id="1097" name="Picture 19" descr="KURTAĞZI KÖR TAPA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43148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447675</xdr:colOff>
      <xdr:row>198</xdr:row>
      <xdr:rowOff>133350</xdr:rowOff>
    </xdr:from>
    <xdr:to>
      <xdr:col>6</xdr:col>
      <xdr:colOff>723901</xdr:colOff>
      <xdr:row>202</xdr:row>
      <xdr:rowOff>85725</xdr:rowOff>
    </xdr:to>
    <xdr:pic>
      <xdr:nvPicPr>
        <xdr:cNvPr id="1098" name="Picture 2" descr="01NİPEL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875" y="39547800"/>
          <a:ext cx="942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203</xdr:row>
      <xdr:rowOff>190500</xdr:rowOff>
    </xdr:from>
    <xdr:to>
      <xdr:col>6</xdr:col>
      <xdr:colOff>723901</xdr:colOff>
      <xdr:row>206</xdr:row>
      <xdr:rowOff>314324</xdr:rowOff>
    </xdr:to>
    <xdr:pic>
      <xdr:nvPicPr>
        <xdr:cNvPr id="1099" name="Picture 6" descr="07TE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210" b="18420"/>
        <a:stretch>
          <a:fillRect/>
        </a:stretch>
      </xdr:blipFill>
      <xdr:spPr bwMode="auto">
        <a:xfrm>
          <a:off x="3400425" y="40595550"/>
          <a:ext cx="1114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209</xdr:row>
      <xdr:rowOff>28575</xdr:rowOff>
    </xdr:from>
    <xdr:to>
      <xdr:col>6</xdr:col>
      <xdr:colOff>685800</xdr:colOff>
      <xdr:row>211</xdr:row>
      <xdr:rowOff>104776</xdr:rowOff>
    </xdr:to>
    <xdr:pic>
      <xdr:nvPicPr>
        <xdr:cNvPr id="1100" name="Picture 8" descr="09DİRSEK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316" t="4903" b="8824"/>
        <a:stretch>
          <a:fillRect/>
        </a:stretch>
      </xdr:blipFill>
      <xdr:spPr bwMode="auto">
        <a:xfrm>
          <a:off x="3810000" y="41843325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133350</xdr:colOff>
      <xdr:row>199</xdr:row>
      <xdr:rowOff>66675</xdr:rowOff>
    </xdr:from>
    <xdr:to>
      <xdr:col>16</xdr:col>
      <xdr:colOff>285750</xdr:colOff>
      <xdr:row>201</xdr:row>
      <xdr:rowOff>171451</xdr:rowOff>
    </xdr:to>
    <xdr:pic>
      <xdr:nvPicPr>
        <xdr:cNvPr id="1101" name="Picture 2" descr="01NİPEL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AF8FD"/>
            </a:clrFrom>
            <a:clrTo>
              <a:srgbClr val="FAF8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9565" b="23914"/>
        <a:stretch>
          <a:fillRect/>
        </a:stretch>
      </xdr:blipFill>
      <xdr:spPr bwMode="auto">
        <a:xfrm>
          <a:off x="7467600" y="39690675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47625</xdr:colOff>
      <xdr:row>203</xdr:row>
      <xdr:rowOff>142875</xdr:rowOff>
    </xdr:from>
    <xdr:to>
      <xdr:col>16</xdr:col>
      <xdr:colOff>9525</xdr:colOff>
      <xdr:row>207</xdr:row>
      <xdr:rowOff>38099</xdr:rowOff>
    </xdr:to>
    <xdr:pic>
      <xdr:nvPicPr>
        <xdr:cNvPr id="1102" name="Picture 7" descr="06TE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81875" y="40547925"/>
          <a:ext cx="981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208</xdr:row>
      <xdr:rowOff>142875</xdr:rowOff>
    </xdr:from>
    <xdr:to>
      <xdr:col>15</xdr:col>
      <xdr:colOff>723900</xdr:colOff>
      <xdr:row>212</xdr:row>
      <xdr:rowOff>114299</xdr:rowOff>
    </xdr:to>
    <xdr:pic>
      <xdr:nvPicPr>
        <xdr:cNvPr id="1103" name="Picture 9" descr="08DİRSEK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67575" y="41748075"/>
          <a:ext cx="9715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214</xdr:row>
      <xdr:rowOff>95250</xdr:rowOff>
    </xdr:from>
    <xdr:to>
      <xdr:col>15</xdr:col>
      <xdr:colOff>828675</xdr:colOff>
      <xdr:row>216</xdr:row>
      <xdr:rowOff>95250</xdr:rowOff>
    </xdr:to>
    <xdr:pic>
      <xdr:nvPicPr>
        <xdr:cNvPr id="1104" name="Picture 11" descr="10KÖR TAPA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8796" b="18848"/>
        <a:stretch>
          <a:fillRect/>
        </a:stretch>
      </xdr:blipFill>
      <xdr:spPr bwMode="auto">
        <a:xfrm>
          <a:off x="7372350" y="43091100"/>
          <a:ext cx="971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447675</xdr:colOff>
      <xdr:row>214</xdr:row>
      <xdr:rowOff>76200</xdr:rowOff>
    </xdr:from>
    <xdr:to>
      <xdr:col>6</xdr:col>
      <xdr:colOff>457201</xdr:colOff>
      <xdr:row>216</xdr:row>
      <xdr:rowOff>123825</xdr:rowOff>
    </xdr:to>
    <xdr:pic>
      <xdr:nvPicPr>
        <xdr:cNvPr id="1105" name="Picture 3" descr="SPIKE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875" y="43072050"/>
          <a:ext cx="676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193</xdr:row>
      <xdr:rowOff>209550</xdr:rowOff>
    </xdr:from>
    <xdr:to>
      <xdr:col>7</xdr:col>
      <xdr:colOff>19051</xdr:colOff>
      <xdr:row>196</xdr:row>
      <xdr:rowOff>123825</xdr:rowOff>
    </xdr:to>
    <xdr:pic>
      <xdr:nvPicPr>
        <xdr:cNvPr id="1106" name="Picture 103" descr="yassı yassı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154"/>
        <a:stretch>
          <a:fillRect/>
        </a:stretch>
      </xdr:blipFill>
      <xdr:spPr bwMode="auto">
        <a:xfrm>
          <a:off x="3714750" y="38566725"/>
          <a:ext cx="1009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193</xdr:row>
      <xdr:rowOff>209550</xdr:rowOff>
    </xdr:from>
    <xdr:to>
      <xdr:col>15</xdr:col>
      <xdr:colOff>657225</xdr:colOff>
      <xdr:row>196</xdr:row>
      <xdr:rowOff>133350</xdr:rowOff>
    </xdr:to>
    <xdr:pic>
      <xdr:nvPicPr>
        <xdr:cNvPr id="1107" name="Picture 108" descr="YÜZÜKLÜ YÜZÜKLÜ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6667" b="10667"/>
        <a:stretch>
          <a:fillRect/>
        </a:stretch>
      </xdr:blipFill>
      <xdr:spPr bwMode="auto">
        <a:xfrm>
          <a:off x="7172325" y="38566725"/>
          <a:ext cx="1000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164</xdr:row>
      <xdr:rowOff>85725</xdr:rowOff>
    </xdr:from>
    <xdr:to>
      <xdr:col>1</xdr:col>
      <xdr:colOff>723900</xdr:colOff>
      <xdr:row>168</xdr:row>
      <xdr:rowOff>66676</xdr:rowOff>
    </xdr:to>
    <xdr:pic>
      <xdr:nvPicPr>
        <xdr:cNvPr id="11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33147000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164</xdr:row>
      <xdr:rowOff>104775</xdr:rowOff>
    </xdr:from>
    <xdr:to>
      <xdr:col>6</xdr:col>
      <xdr:colOff>295276</xdr:colOff>
      <xdr:row>168</xdr:row>
      <xdr:rowOff>123826</xdr:rowOff>
    </xdr:to>
    <xdr:pic>
      <xdr:nvPicPr>
        <xdr:cNvPr id="11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33166050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187</xdr:row>
      <xdr:rowOff>76200</xdr:rowOff>
    </xdr:from>
    <xdr:to>
      <xdr:col>4</xdr:col>
      <xdr:colOff>460684</xdr:colOff>
      <xdr:row>191</xdr:row>
      <xdr:rowOff>95251</xdr:rowOff>
    </xdr:to>
    <xdr:pic>
      <xdr:nvPicPr>
        <xdr:cNvPr id="11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7433250"/>
          <a:ext cx="3248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104775</xdr:rowOff>
    </xdr:from>
    <xdr:to>
      <xdr:col>2</xdr:col>
      <xdr:colOff>987115</xdr:colOff>
      <xdr:row>163</xdr:row>
      <xdr:rowOff>159602</xdr:rowOff>
    </xdr:to>
    <xdr:pic>
      <xdr:nvPicPr>
        <xdr:cNvPr id="111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680275"/>
          <a:ext cx="2047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219</xdr:row>
      <xdr:rowOff>85725</xdr:rowOff>
    </xdr:from>
    <xdr:to>
      <xdr:col>1</xdr:col>
      <xdr:colOff>917652</xdr:colOff>
      <xdr:row>222</xdr:row>
      <xdr:rowOff>152401</xdr:rowOff>
    </xdr:to>
    <xdr:pic>
      <xdr:nvPicPr>
        <xdr:cNvPr id="1112" name="Picture 43" descr="poelsan_mini_115_kurtagzi_erkek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44148375"/>
          <a:ext cx="857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226</xdr:row>
      <xdr:rowOff>19050</xdr:rowOff>
    </xdr:from>
    <xdr:to>
      <xdr:col>1</xdr:col>
      <xdr:colOff>676275</xdr:colOff>
      <xdr:row>228</xdr:row>
      <xdr:rowOff>95250</xdr:rowOff>
    </xdr:to>
    <xdr:pic>
      <xdr:nvPicPr>
        <xdr:cNvPr id="111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5386625"/>
          <a:ext cx="6286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226</xdr:row>
      <xdr:rowOff>0</xdr:rowOff>
    </xdr:from>
    <xdr:to>
      <xdr:col>4</xdr:col>
      <xdr:colOff>647700</xdr:colOff>
      <xdr:row>228</xdr:row>
      <xdr:rowOff>104775</xdr:rowOff>
    </xdr:to>
    <xdr:pic>
      <xdr:nvPicPr>
        <xdr:cNvPr id="111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38400" y="45367575"/>
          <a:ext cx="619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219</xdr:row>
      <xdr:rowOff>95250</xdr:rowOff>
    </xdr:from>
    <xdr:to>
      <xdr:col>6</xdr:col>
      <xdr:colOff>723900</xdr:colOff>
      <xdr:row>222</xdr:row>
      <xdr:rowOff>114301</xdr:rowOff>
    </xdr:to>
    <xdr:pic>
      <xdr:nvPicPr>
        <xdr:cNvPr id="111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0" y="44157900"/>
          <a:ext cx="704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714375</xdr:colOff>
      <xdr:row>219</xdr:row>
      <xdr:rowOff>104775</xdr:rowOff>
    </xdr:from>
    <xdr:to>
      <xdr:col>9</xdr:col>
      <xdr:colOff>590550</xdr:colOff>
      <xdr:row>222</xdr:row>
      <xdr:rowOff>152401</xdr:rowOff>
    </xdr:to>
    <xdr:pic>
      <xdr:nvPicPr>
        <xdr:cNvPr id="111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15050" y="44167425"/>
          <a:ext cx="600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228</xdr:row>
      <xdr:rowOff>28575</xdr:rowOff>
    </xdr:from>
    <xdr:to>
      <xdr:col>6</xdr:col>
      <xdr:colOff>647700</xdr:colOff>
      <xdr:row>230</xdr:row>
      <xdr:rowOff>200025</xdr:rowOff>
    </xdr:to>
    <xdr:pic>
      <xdr:nvPicPr>
        <xdr:cNvPr id="1117" name="Picture 36" descr="poelsan_disli_139_erkek_disi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45815250"/>
          <a:ext cx="647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152400</xdr:colOff>
      <xdr:row>219</xdr:row>
      <xdr:rowOff>47625</xdr:rowOff>
    </xdr:from>
    <xdr:to>
      <xdr:col>15</xdr:col>
      <xdr:colOff>514350</xdr:colOff>
      <xdr:row>222</xdr:row>
      <xdr:rowOff>171451</xdr:rowOff>
    </xdr:to>
    <xdr:pic>
      <xdr:nvPicPr>
        <xdr:cNvPr id="1118" name="Picture 42" descr="SPIKE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86650" y="44110275"/>
          <a:ext cx="542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227</xdr:row>
      <xdr:rowOff>57150</xdr:rowOff>
    </xdr:from>
    <xdr:to>
      <xdr:col>16</xdr:col>
      <xdr:colOff>0</xdr:colOff>
      <xdr:row>229</xdr:row>
      <xdr:rowOff>142874</xdr:rowOff>
    </xdr:to>
    <xdr:pic>
      <xdr:nvPicPr>
        <xdr:cNvPr id="1119" name="Picture 14" descr="KURTAĞZI ERKEK NİPEL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48550" y="45634275"/>
          <a:ext cx="904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177</xdr:row>
      <xdr:rowOff>66675</xdr:rowOff>
    </xdr:from>
    <xdr:to>
      <xdr:col>6</xdr:col>
      <xdr:colOff>200026</xdr:colOff>
      <xdr:row>179</xdr:row>
      <xdr:rowOff>152400</xdr:rowOff>
    </xdr:to>
    <xdr:pic>
      <xdr:nvPicPr>
        <xdr:cNvPr id="11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0" y="355758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garant-agro.su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0"/>
  <sheetViews>
    <sheetView showGridLines="0" tabSelected="1" view="pageBreakPreview" topLeftCell="B220" zoomScale="82" zoomScaleSheetLayoutView="82" workbookViewId="0">
      <selection activeCell="C9" sqref="C9"/>
    </sheetView>
  </sheetViews>
  <sheetFormatPr defaultRowHeight="12"/>
  <cols>
    <col min="1" max="1" width="3.7109375" style="26" hidden="1" customWidth="1"/>
    <col min="2" max="2" width="16" style="26" customWidth="1"/>
    <col min="3" max="3" width="15" style="22" customWidth="1"/>
    <col min="4" max="4" width="11" style="26" customWidth="1"/>
    <col min="5" max="5" width="10.7109375" style="26" customWidth="1"/>
    <col min="6" max="6" width="10" style="25" customWidth="1"/>
    <col min="7" max="7" width="13.7109375" style="25" customWidth="1"/>
    <col min="8" max="8" width="10.42578125" style="25" customWidth="1"/>
    <col min="9" max="9" width="10.85546875" style="96" customWidth="1"/>
    <col min="10" max="10" width="10.5703125" style="96" customWidth="1"/>
    <col min="11" max="11" width="7.5703125" style="96" customWidth="1"/>
    <col min="12" max="12" width="0.140625" style="96" hidden="1" customWidth="1"/>
    <col min="13" max="13" width="3.42578125" style="25" hidden="1" customWidth="1"/>
    <col min="14" max="14" width="11.140625" style="25" hidden="1" customWidth="1"/>
    <col min="15" max="15" width="2.7109375" style="25" customWidth="1"/>
    <col min="16" max="16" width="12.5703125" style="96" customWidth="1"/>
    <col min="17" max="17" width="9.7109375" style="96" customWidth="1"/>
    <col min="18" max="18" width="10.140625" style="96" customWidth="1"/>
    <col min="19" max="19" width="10.7109375" style="96" bestFit="1" customWidth="1"/>
    <col min="20" max="21" width="7.42578125" style="286" hidden="1" customWidth="1"/>
    <col min="22" max="22" width="12" style="286" hidden="1" customWidth="1"/>
    <col min="23" max="23" width="6" style="26" bestFit="1" customWidth="1"/>
    <col min="24" max="16384" width="9.140625" style="26"/>
  </cols>
  <sheetData>
    <row r="1" spans="1:39" ht="22.5" customHeight="1">
      <c r="B1" s="405" t="s">
        <v>480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</row>
    <row r="2" spans="1:39" s="19" customFormat="1" ht="15.75" customHeight="1">
      <c r="B2" s="368"/>
      <c r="C2" s="369">
        <f>1.05*E9</f>
        <v>72.45</v>
      </c>
      <c r="D2" s="401" t="s">
        <v>481</v>
      </c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370"/>
      <c r="S2" s="371"/>
      <c r="T2" s="286"/>
      <c r="U2" s="286"/>
      <c r="V2" s="286"/>
      <c r="W2" s="191"/>
    </row>
    <row r="3" spans="1:39" s="19" customFormat="1" ht="15.75" customHeight="1">
      <c r="A3" s="20" t="s">
        <v>295</v>
      </c>
      <c r="B3" s="372" t="s">
        <v>176</v>
      </c>
      <c r="C3" s="373">
        <v>43132</v>
      </c>
      <c r="D3" s="404" t="s">
        <v>483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374"/>
      <c r="S3" s="371"/>
      <c r="T3" s="286"/>
      <c r="U3" s="286"/>
      <c r="V3" s="286"/>
      <c r="W3" s="191"/>
    </row>
    <row r="4" spans="1:39" s="19" customFormat="1" ht="18" customHeight="1">
      <c r="A4" s="21"/>
      <c r="B4" s="375"/>
      <c r="C4" s="376"/>
      <c r="D4" s="376"/>
      <c r="E4" s="376"/>
      <c r="F4" s="400" t="s">
        <v>482</v>
      </c>
      <c r="G4" s="400"/>
      <c r="H4" s="400"/>
      <c r="I4" s="400"/>
      <c r="J4" s="400"/>
      <c r="K4" s="400"/>
      <c r="L4" s="400"/>
      <c r="M4" s="400"/>
      <c r="N4" s="400"/>
      <c r="O4" s="400"/>
      <c r="P4" s="377"/>
      <c r="Q4" s="377"/>
      <c r="R4" s="377"/>
      <c r="S4" s="371"/>
      <c r="T4" s="286"/>
      <c r="U4" s="286"/>
      <c r="V4" s="286"/>
      <c r="W4" s="191"/>
    </row>
    <row r="5" spans="1:39" s="19" customFormat="1" ht="18" customHeight="1">
      <c r="B5" s="371"/>
      <c r="C5" s="378"/>
      <c r="D5" s="379"/>
      <c r="E5" s="379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380"/>
      <c r="Q5" s="374"/>
      <c r="R5" s="374"/>
      <c r="S5" s="371"/>
      <c r="T5" s="286"/>
      <c r="U5" s="286"/>
      <c r="V5" s="286"/>
      <c r="W5" s="191"/>
      <c r="X5" s="189"/>
    </row>
    <row r="6" spans="1:39" s="19" customFormat="1" ht="17.25" customHeight="1">
      <c r="A6" s="23"/>
      <c r="B6" s="371"/>
      <c r="C6" s="371"/>
      <c r="D6" s="371"/>
      <c r="E6" s="371"/>
      <c r="F6" s="381"/>
      <c r="G6" s="402" t="s">
        <v>484</v>
      </c>
      <c r="H6" s="403"/>
      <c r="I6" s="403"/>
      <c r="J6" s="403"/>
      <c r="K6" s="403"/>
      <c r="L6" s="381"/>
      <c r="M6" s="381"/>
      <c r="N6" s="381"/>
      <c r="O6" s="381"/>
      <c r="P6" s="379"/>
      <c r="Q6" s="379"/>
      <c r="R6" s="379"/>
      <c r="S6" s="371"/>
      <c r="T6" s="286"/>
      <c r="U6" s="286"/>
      <c r="V6" s="286"/>
      <c r="W6" s="191"/>
    </row>
    <row r="7" spans="1:39" s="19" customFormat="1" ht="21" customHeight="1">
      <c r="A7" s="24"/>
      <c r="B7" s="366"/>
      <c r="C7" s="366"/>
      <c r="D7" s="366"/>
      <c r="E7" s="366"/>
      <c r="F7" s="365"/>
      <c r="G7" s="407"/>
      <c r="H7" s="408"/>
      <c r="I7" s="408"/>
      <c r="J7" s="408"/>
      <c r="K7" s="408"/>
      <c r="L7" s="365"/>
      <c r="M7" s="365"/>
      <c r="N7" s="365"/>
      <c r="O7" s="365"/>
      <c r="P7" s="367"/>
      <c r="Q7" s="367"/>
      <c r="R7" s="367"/>
      <c r="S7" s="366"/>
      <c r="T7" s="286"/>
      <c r="U7" s="286"/>
      <c r="V7" s="286"/>
      <c r="W7" s="191"/>
    </row>
    <row r="8" spans="1:39" s="19" customFormat="1" ht="9.75" customHeight="1">
      <c r="A8" s="24" t="s">
        <v>189</v>
      </c>
      <c r="B8" s="236"/>
      <c r="C8" s="236"/>
      <c r="D8" s="238"/>
      <c r="E8" s="238"/>
      <c r="F8" s="238"/>
      <c r="G8" s="238"/>
      <c r="H8" s="238"/>
      <c r="I8" s="238"/>
      <c r="J8" s="238"/>
      <c r="K8" s="238"/>
      <c r="L8" s="237"/>
      <c r="M8" s="237"/>
      <c r="N8" s="237"/>
      <c r="O8" s="237"/>
      <c r="P8" s="237"/>
      <c r="Q8" s="237"/>
      <c r="R8" s="237"/>
      <c r="S8" s="235"/>
      <c r="T8" s="286"/>
      <c r="U8" s="286"/>
      <c r="V8" s="286"/>
      <c r="W8" s="191"/>
    </row>
    <row r="9" spans="1:39" s="135" customFormat="1" ht="18.75" customHeight="1">
      <c r="A9" s="281"/>
      <c r="B9" s="308"/>
      <c r="C9" s="282"/>
      <c r="D9" s="283" t="s">
        <v>107</v>
      </c>
      <c r="E9" s="406">
        <v>69</v>
      </c>
      <c r="F9" s="406"/>
      <c r="G9" s="284">
        <v>76</v>
      </c>
      <c r="H9" s="239"/>
      <c r="I9" s="239"/>
      <c r="J9" s="239"/>
      <c r="K9" s="239"/>
      <c r="L9" s="240"/>
      <c r="M9" s="240"/>
      <c r="N9" s="240"/>
      <c r="O9" s="240"/>
      <c r="P9" s="240"/>
      <c r="Q9" s="241"/>
      <c r="R9" s="241"/>
      <c r="S9" s="242"/>
      <c r="T9" s="286"/>
      <c r="U9" s="286"/>
      <c r="V9" s="286"/>
      <c r="W9" s="191"/>
    </row>
    <row r="10" spans="1:39" s="19" customFormat="1" ht="9.75" customHeight="1">
      <c r="A10" s="24"/>
      <c r="B10" s="396" t="s">
        <v>452</v>
      </c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286"/>
      <c r="U10" s="286"/>
      <c r="V10" s="286"/>
      <c r="W10" s="191"/>
    </row>
    <row r="11" spans="1:39" s="19" customFormat="1" ht="14.25" customHeight="1"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286"/>
      <c r="U11" s="286"/>
      <c r="V11" s="286"/>
      <c r="W11" s="191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</row>
    <row r="12" spans="1:39" s="19" customFormat="1" ht="18.75">
      <c r="B12" s="392"/>
      <c r="C12" s="411"/>
      <c r="D12" s="411"/>
      <c r="E12" s="411"/>
      <c r="G12" s="393"/>
      <c r="H12" s="393"/>
      <c r="I12" s="393"/>
      <c r="J12" s="393"/>
      <c r="P12" s="386"/>
      <c r="Q12" s="386"/>
      <c r="R12" s="386"/>
      <c r="S12" s="386"/>
      <c r="T12" s="286"/>
      <c r="U12" s="286"/>
      <c r="V12" s="286"/>
      <c r="W12" s="19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</row>
    <row r="13" spans="1:39" ht="15.75" customHeight="1">
      <c r="B13" s="399" t="s">
        <v>156</v>
      </c>
      <c r="C13" s="399"/>
      <c r="D13" s="399"/>
      <c r="E13" s="399"/>
      <c r="F13" s="28"/>
      <c r="G13" s="397" t="s">
        <v>358</v>
      </c>
      <c r="H13" s="397"/>
      <c r="I13" s="397"/>
      <c r="J13" s="397"/>
      <c r="K13" s="28"/>
      <c r="L13" s="28"/>
      <c r="M13" s="28"/>
      <c r="N13" s="28"/>
      <c r="O13" s="28"/>
      <c r="P13" s="398" t="s">
        <v>247</v>
      </c>
      <c r="Q13" s="398"/>
      <c r="R13" s="398"/>
      <c r="S13" s="398"/>
      <c r="T13" s="287"/>
      <c r="U13" s="287"/>
      <c r="V13" s="287"/>
      <c r="W13" s="19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</row>
    <row r="14" spans="1:39" s="34" customFormat="1" ht="15.75" customHeight="1">
      <c r="A14" s="30"/>
      <c r="B14" s="399"/>
      <c r="C14" s="399"/>
      <c r="D14" s="399"/>
      <c r="E14" s="399"/>
      <c r="F14" s="31"/>
      <c r="G14" s="397"/>
      <c r="H14" s="397"/>
      <c r="I14" s="397"/>
      <c r="J14" s="397"/>
      <c r="K14" s="29"/>
      <c r="L14" s="29"/>
      <c r="M14" s="32"/>
      <c r="N14" s="32"/>
      <c r="O14" s="33"/>
      <c r="P14" s="398"/>
      <c r="Q14" s="398"/>
      <c r="R14" s="398"/>
      <c r="S14" s="398"/>
      <c r="T14" s="288"/>
      <c r="U14" s="288"/>
      <c r="V14" s="289"/>
      <c r="W14" s="19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</row>
    <row r="15" spans="1:39" s="35" customFormat="1" ht="15.75" customHeight="1" thickBot="1">
      <c r="K15" s="36"/>
      <c r="L15" s="36"/>
      <c r="M15" s="36"/>
      <c r="N15" s="37"/>
      <c r="O15" s="36"/>
      <c r="T15" s="290"/>
      <c r="U15" s="291"/>
      <c r="V15" s="291"/>
      <c r="W15" s="19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</row>
    <row r="16" spans="1:39" s="35" customFormat="1" ht="15.75" customHeight="1" thickBot="1">
      <c r="B16" s="103" t="s">
        <v>31</v>
      </c>
      <c r="C16" s="104" t="s">
        <v>30</v>
      </c>
      <c r="D16" s="105" t="s">
        <v>32</v>
      </c>
      <c r="E16" s="104" t="s">
        <v>300</v>
      </c>
      <c r="G16" s="103" t="s">
        <v>31</v>
      </c>
      <c r="H16" s="104" t="s">
        <v>30</v>
      </c>
      <c r="I16" s="105" t="s">
        <v>32</v>
      </c>
      <c r="J16" s="104" t="s">
        <v>300</v>
      </c>
      <c r="K16" s="39"/>
      <c r="L16" s="39"/>
      <c r="M16" s="40"/>
      <c r="N16" s="37"/>
      <c r="O16" s="36"/>
      <c r="P16" s="103" t="s">
        <v>31</v>
      </c>
      <c r="Q16" s="104" t="s">
        <v>30</v>
      </c>
      <c r="R16" s="105" t="s">
        <v>32</v>
      </c>
      <c r="S16" s="104" t="s">
        <v>300</v>
      </c>
      <c r="T16" s="292"/>
      <c r="U16" s="291"/>
      <c r="V16" s="291"/>
      <c r="W16" s="19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</row>
    <row r="17" spans="2:39" s="35" customFormat="1" ht="15.75" customHeight="1">
      <c r="B17" s="110" t="s">
        <v>417</v>
      </c>
      <c r="C17" s="222">
        <v>7111</v>
      </c>
      <c r="D17" s="213">
        <f>T17*$C$2*1.45*(1+(50-$B$9)/100)</f>
        <v>26.315651250000002</v>
      </c>
      <c r="E17" s="123" t="s">
        <v>207</v>
      </c>
      <c r="F17" s="171"/>
      <c r="G17" s="106" t="s">
        <v>319</v>
      </c>
      <c r="H17" s="222">
        <v>8311</v>
      </c>
      <c r="I17" s="214">
        <f>U17*$C$2*1.5*(1+(50-$B$9)/100)</f>
        <v>37.818899999999999</v>
      </c>
      <c r="J17" s="141" t="s">
        <v>378</v>
      </c>
      <c r="K17" s="39"/>
      <c r="L17" s="39"/>
      <c r="M17" s="40"/>
      <c r="N17" s="37"/>
      <c r="O17" s="36"/>
      <c r="P17" s="110">
        <v>20</v>
      </c>
      <c r="Q17" s="223">
        <v>7611</v>
      </c>
      <c r="R17" s="215">
        <f>V17*$C$2*1.45*(1+(50-$B$9)/100)</f>
        <v>77.686323749999985</v>
      </c>
      <c r="S17" s="133" t="s">
        <v>350</v>
      </c>
      <c r="T17" s="293">
        <v>0.16700000000000001</v>
      </c>
      <c r="U17" s="294">
        <v>0.23200000000000001</v>
      </c>
      <c r="V17" s="294">
        <v>0.49299999999999999</v>
      </c>
      <c r="W17" s="19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</row>
    <row r="18" spans="2:39" s="35" customFormat="1" ht="15.75" customHeight="1">
      <c r="B18" s="111" t="s">
        <v>416</v>
      </c>
      <c r="C18" s="224">
        <v>7112</v>
      </c>
      <c r="D18" s="215">
        <f>T18*$C$2*1.45*(1+(50-$B$9)/100)</f>
        <v>26.63080875</v>
      </c>
      <c r="E18" s="124" t="s">
        <v>33</v>
      </c>
      <c r="F18" s="171"/>
      <c r="G18" s="106" t="s">
        <v>92</v>
      </c>
      <c r="H18" s="224">
        <v>8312</v>
      </c>
      <c r="I18" s="215">
        <f>U18*$C$2*1.5*(1+(50-$B$9)/100)</f>
        <v>41.079149999999998</v>
      </c>
      <c r="J18" s="139" t="s">
        <v>56</v>
      </c>
      <c r="K18" s="39"/>
      <c r="L18" s="39"/>
      <c r="M18" s="40"/>
      <c r="N18" s="37"/>
      <c r="O18" s="36"/>
      <c r="P18" s="111">
        <v>25</v>
      </c>
      <c r="Q18" s="223">
        <v>7622</v>
      </c>
      <c r="R18" s="215">
        <f>V18*$C$2*1.45*(1+(50-$B$9)/100)</f>
        <v>93.444198750000012</v>
      </c>
      <c r="S18" s="130" t="s">
        <v>223</v>
      </c>
      <c r="T18" s="293">
        <v>0.16900000000000001</v>
      </c>
      <c r="U18" s="294">
        <v>0.252</v>
      </c>
      <c r="V18" s="294">
        <v>0.59299999999999997</v>
      </c>
      <c r="W18" s="19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</row>
    <row r="19" spans="2:39" s="35" customFormat="1" ht="15.75" customHeight="1">
      <c r="B19" s="111" t="s">
        <v>415</v>
      </c>
      <c r="C19" s="224">
        <v>7121</v>
      </c>
      <c r="D19" s="215">
        <f>T19*$C$2*1.45*(1+(50-$B$9)/100)</f>
        <v>33.24911625</v>
      </c>
      <c r="E19" s="124" t="s">
        <v>422</v>
      </c>
      <c r="F19" s="171"/>
      <c r="G19" s="106" t="s">
        <v>320</v>
      </c>
      <c r="H19" s="224">
        <v>8321</v>
      </c>
      <c r="I19" s="215">
        <f>U19*$C$2*1.5*(1+(50-$B$9)/100)</f>
        <v>44.828437500000007</v>
      </c>
      <c r="J19" s="139" t="s">
        <v>379</v>
      </c>
      <c r="K19" s="39"/>
      <c r="L19" s="39"/>
      <c r="M19" s="40"/>
      <c r="N19" s="37"/>
      <c r="O19" s="36"/>
      <c r="P19" s="111">
        <v>32</v>
      </c>
      <c r="Q19" s="223">
        <v>7633</v>
      </c>
      <c r="R19" s="215">
        <f t="shared" ref="R19:R26" si="0">V19*$C$2*1.4*(1+(50-$B$9)/100)</f>
        <v>134.95261500000001</v>
      </c>
      <c r="S19" s="130" t="s">
        <v>351</v>
      </c>
      <c r="T19" s="293">
        <v>0.21099999999999999</v>
      </c>
      <c r="U19" s="294">
        <v>0.27500000000000002</v>
      </c>
      <c r="V19" s="294">
        <v>0.88700000000000001</v>
      </c>
      <c r="W19" s="19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</row>
    <row r="20" spans="2:39" s="35" customFormat="1" ht="15.75" customHeight="1">
      <c r="B20" s="111" t="s">
        <v>414</v>
      </c>
      <c r="C20" s="224">
        <v>7122</v>
      </c>
      <c r="D20" s="215">
        <f>T20*$C$2*1.45*(1+(50-$B$9)/100)</f>
        <v>33.564273749999998</v>
      </c>
      <c r="E20" s="124" t="s">
        <v>422</v>
      </c>
      <c r="F20" s="171"/>
      <c r="G20" s="106" t="s">
        <v>82</v>
      </c>
      <c r="H20" s="224">
        <v>8322</v>
      </c>
      <c r="I20" s="215">
        <f>U20*$C$2*1.5*(1+(50-$B$9)/100)</f>
        <v>44.828437500000007</v>
      </c>
      <c r="J20" s="139" t="s">
        <v>380</v>
      </c>
      <c r="K20" s="39"/>
      <c r="L20" s="39"/>
      <c r="M20" s="40"/>
      <c r="N20" s="37"/>
      <c r="O20" s="36"/>
      <c r="P20" s="111">
        <v>40</v>
      </c>
      <c r="Q20" s="223">
        <v>7644</v>
      </c>
      <c r="R20" s="215">
        <f>V20*$C$2*1.55*(1+(50-$B$9)/100)</f>
        <v>242.05726125000001</v>
      </c>
      <c r="S20" s="131" t="s">
        <v>392</v>
      </c>
      <c r="T20" s="293">
        <v>0.21299999999999999</v>
      </c>
      <c r="U20" s="294">
        <v>0.27500000000000002</v>
      </c>
      <c r="V20" s="294">
        <v>1.4370000000000001</v>
      </c>
      <c r="W20" s="19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</row>
    <row r="21" spans="2:39" s="35" customFormat="1" ht="15.75" customHeight="1">
      <c r="B21" s="111" t="s">
        <v>216</v>
      </c>
      <c r="C21" s="224">
        <v>7123</v>
      </c>
      <c r="D21" s="215">
        <f>T21*$C$2*1.45*(1+(50-$B$9)/100)</f>
        <v>34.824903750000004</v>
      </c>
      <c r="E21" s="124" t="s">
        <v>56</v>
      </c>
      <c r="F21" s="171"/>
      <c r="G21" s="106" t="s">
        <v>111</v>
      </c>
      <c r="H21" s="224">
        <v>8323</v>
      </c>
      <c r="I21" s="215">
        <f>U21*$C$2*1.5*(1+(50-$B$9)/100)</f>
        <v>52.979062499999998</v>
      </c>
      <c r="J21" s="139" t="s">
        <v>360</v>
      </c>
      <c r="L21" s="39"/>
      <c r="M21" s="40"/>
      <c r="N21" s="37"/>
      <c r="O21" s="36"/>
      <c r="P21" s="111">
        <v>50</v>
      </c>
      <c r="Q21" s="223">
        <v>7655</v>
      </c>
      <c r="R21" s="215">
        <f t="shared" si="0"/>
        <v>316.46159999999998</v>
      </c>
      <c r="S21" s="131" t="s">
        <v>228</v>
      </c>
      <c r="T21" s="293">
        <v>0.221</v>
      </c>
      <c r="U21" s="294">
        <v>0.32500000000000001</v>
      </c>
      <c r="V21" s="294">
        <v>2.08</v>
      </c>
      <c r="W21" s="19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</row>
    <row r="22" spans="2:39" s="35" customFormat="1" ht="15.75" customHeight="1">
      <c r="B22" s="111" t="s">
        <v>114</v>
      </c>
      <c r="C22" s="224">
        <v>7131</v>
      </c>
      <c r="D22" s="215">
        <f>T22*$C$2*1.4*(1+(50-$B$9)/100)</f>
        <v>45.947789999999998</v>
      </c>
      <c r="E22" s="124" t="s">
        <v>125</v>
      </c>
      <c r="F22" s="171"/>
      <c r="G22" s="106" t="s">
        <v>321</v>
      </c>
      <c r="H22" s="224">
        <v>8332</v>
      </c>
      <c r="I22" s="215">
        <f t="shared" ref="I22:I27" si="1">U22*$C$2*1.45*(1+(50-$B$9)/100)</f>
        <v>60.982976250000007</v>
      </c>
      <c r="J22" s="139" t="s">
        <v>361</v>
      </c>
      <c r="K22" s="42"/>
      <c r="L22" s="43"/>
      <c r="M22" s="44"/>
      <c r="N22" s="45"/>
      <c r="O22" s="46"/>
      <c r="P22" s="111">
        <v>63</v>
      </c>
      <c r="Q22" s="223">
        <v>7666</v>
      </c>
      <c r="R22" s="215">
        <f>V22*$C$2*1.4*(1+(50-$B$9)/100)</f>
        <v>439.39476000000002</v>
      </c>
      <c r="S22" s="131" t="s">
        <v>206</v>
      </c>
      <c r="T22" s="293">
        <v>0.30199999999999999</v>
      </c>
      <c r="U22" s="294">
        <v>0.38700000000000001</v>
      </c>
      <c r="V22" s="294">
        <v>2.8879999999999999</v>
      </c>
      <c r="W22" s="19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</row>
    <row r="23" spans="2:39" s="35" customFormat="1" ht="15.75" customHeight="1">
      <c r="B23" s="158" t="s">
        <v>270</v>
      </c>
      <c r="C23" s="224">
        <v>7132</v>
      </c>
      <c r="D23" s="215">
        <f>T23*$C$2*1.4*(1+(50-$B$9)/100)</f>
        <v>46.252079999999992</v>
      </c>
      <c r="E23" s="124" t="s">
        <v>125</v>
      </c>
      <c r="F23" s="171"/>
      <c r="G23" s="106" t="s">
        <v>134</v>
      </c>
      <c r="H23" s="224">
        <v>8333</v>
      </c>
      <c r="I23" s="215">
        <f t="shared" si="1"/>
        <v>66.4982325</v>
      </c>
      <c r="J23" s="139" t="s">
        <v>362</v>
      </c>
      <c r="K23" s="42"/>
      <c r="L23" s="43"/>
      <c r="M23" s="44"/>
      <c r="N23" s="45"/>
      <c r="O23" s="46"/>
      <c r="P23" s="111">
        <v>75</v>
      </c>
      <c r="Q23" s="223">
        <v>7677</v>
      </c>
      <c r="R23" s="215">
        <f t="shared" si="0"/>
        <v>837.10178999999982</v>
      </c>
      <c r="S23" s="131" t="s">
        <v>117</v>
      </c>
      <c r="T23" s="293">
        <v>0.30399999999999999</v>
      </c>
      <c r="U23" s="294">
        <v>0.42199999999999999</v>
      </c>
      <c r="V23" s="294">
        <v>5.5019999999999998</v>
      </c>
      <c r="W23" s="19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</row>
    <row r="24" spans="2:39" s="35" customFormat="1" ht="15.75" customHeight="1">
      <c r="B24" s="158" t="s">
        <v>264</v>
      </c>
      <c r="C24" s="224">
        <v>7133</v>
      </c>
      <c r="D24" s="215">
        <f>T24*$C$2*1.4*(1+(50-$B$9)/100)</f>
        <v>47.317095000000002</v>
      </c>
      <c r="E24" s="124" t="s">
        <v>126</v>
      </c>
      <c r="F24" s="171"/>
      <c r="G24" s="106" t="s">
        <v>322</v>
      </c>
      <c r="H24" s="224">
        <v>8334</v>
      </c>
      <c r="I24" s="215">
        <f t="shared" si="1"/>
        <v>78.474217499999995</v>
      </c>
      <c r="J24" s="139" t="s">
        <v>231</v>
      </c>
      <c r="K24" s="42"/>
      <c r="L24" s="43"/>
      <c r="M24" s="44"/>
      <c r="N24" s="45"/>
      <c r="O24" s="46"/>
      <c r="P24" s="200">
        <v>90</v>
      </c>
      <c r="Q24" s="225">
        <v>7688</v>
      </c>
      <c r="R24" s="246">
        <f t="shared" si="0"/>
        <v>1214.72568</v>
      </c>
      <c r="S24" s="216" t="s">
        <v>384</v>
      </c>
      <c r="T24" s="293">
        <v>0.311</v>
      </c>
      <c r="U24" s="294">
        <v>0.498</v>
      </c>
      <c r="V24" s="294">
        <v>7.984</v>
      </c>
      <c r="W24" s="19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</row>
    <row r="25" spans="2:39" s="35" customFormat="1" ht="15.75" customHeight="1">
      <c r="B25" s="158" t="s">
        <v>238</v>
      </c>
      <c r="C25" s="224">
        <v>7134</v>
      </c>
      <c r="D25" s="215">
        <f t="shared" ref="D25:D44" si="2">T25*$C$2*1.4*(1+(50-$B$9)/100)</f>
        <v>50.055705000000003</v>
      </c>
      <c r="E25" s="124" t="s">
        <v>127</v>
      </c>
      <c r="F25" s="171"/>
      <c r="G25" s="106" t="s">
        <v>186</v>
      </c>
      <c r="H25" s="224">
        <v>8343</v>
      </c>
      <c r="I25" s="215">
        <f t="shared" si="1"/>
        <v>97.54124625</v>
      </c>
      <c r="J25" s="139" t="s">
        <v>232</v>
      </c>
      <c r="K25" s="413" t="s">
        <v>292</v>
      </c>
      <c r="L25" s="4"/>
      <c r="M25" s="4"/>
      <c r="N25" s="4"/>
      <c r="O25" s="414"/>
      <c r="P25" s="158">
        <v>110</v>
      </c>
      <c r="Q25" s="226">
        <v>7699</v>
      </c>
      <c r="R25" s="246">
        <f t="shared" si="0"/>
        <v>1913.0712299999998</v>
      </c>
      <c r="S25" s="131" t="s">
        <v>16</v>
      </c>
      <c r="T25" s="293">
        <v>0.32900000000000001</v>
      </c>
      <c r="U25" s="294">
        <v>0.61899999999999999</v>
      </c>
      <c r="V25" s="294">
        <v>12.574</v>
      </c>
      <c r="W25" s="19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</row>
    <row r="26" spans="2:39" s="35" customFormat="1" ht="15.75" customHeight="1" thickBot="1">
      <c r="B26" s="158" t="s">
        <v>135</v>
      </c>
      <c r="C26" s="224">
        <v>7143</v>
      </c>
      <c r="D26" s="215">
        <f t="shared" si="2"/>
        <v>76.833225000000013</v>
      </c>
      <c r="E26" s="124" t="s">
        <v>54</v>
      </c>
      <c r="F26" s="171"/>
      <c r="G26" s="106" t="s">
        <v>79</v>
      </c>
      <c r="H26" s="224">
        <v>8344</v>
      </c>
      <c r="I26" s="215">
        <f t="shared" si="1"/>
        <v>103.52923874999999</v>
      </c>
      <c r="J26" s="139" t="s">
        <v>233</v>
      </c>
      <c r="K26" s="3" t="s">
        <v>347</v>
      </c>
      <c r="L26" s="2"/>
      <c r="M26" s="2"/>
      <c r="N26" s="2"/>
      <c r="O26" s="1"/>
      <c r="P26" s="249" t="s">
        <v>67</v>
      </c>
      <c r="Q26" s="250">
        <v>2599</v>
      </c>
      <c r="R26" s="262">
        <f t="shared" si="0"/>
        <v>2339.5336649999999</v>
      </c>
      <c r="S26" s="251" t="s">
        <v>399</v>
      </c>
      <c r="T26" s="293">
        <v>0.505</v>
      </c>
      <c r="U26" s="294">
        <v>0.65700000000000003</v>
      </c>
      <c r="V26" s="294">
        <v>15.377000000000001</v>
      </c>
      <c r="W26" s="19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</row>
    <row r="27" spans="2:39" s="35" customFormat="1" ht="15.75" customHeight="1">
      <c r="B27" s="158" t="s">
        <v>413</v>
      </c>
      <c r="C27" s="224">
        <v>7144</v>
      </c>
      <c r="D27" s="215">
        <f t="shared" si="2"/>
        <v>78.202529999999996</v>
      </c>
      <c r="E27" s="124" t="s">
        <v>54</v>
      </c>
      <c r="F27" s="171"/>
      <c r="G27" s="106" t="s">
        <v>80</v>
      </c>
      <c r="H27" s="224">
        <v>8345</v>
      </c>
      <c r="I27" s="215">
        <f t="shared" si="1"/>
        <v>109.83238875000001</v>
      </c>
      <c r="J27" s="139" t="s">
        <v>234</v>
      </c>
      <c r="K27" s="39"/>
      <c r="L27" s="47"/>
      <c r="M27" s="48"/>
      <c r="N27" s="49"/>
      <c r="P27" s="136"/>
      <c r="Q27" s="136"/>
      <c r="R27" s="136"/>
      <c r="S27" s="136"/>
      <c r="T27" s="293">
        <v>0.51400000000000001</v>
      </c>
      <c r="U27" s="294">
        <v>0.69699999999999995</v>
      </c>
      <c r="V27" s="295"/>
      <c r="W27" s="196"/>
      <c r="X27" s="186"/>
      <c r="Y27" s="186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</row>
    <row r="28" spans="2:39" s="35" customFormat="1" ht="15.75" customHeight="1">
      <c r="B28" s="158" t="s">
        <v>38</v>
      </c>
      <c r="C28" s="224">
        <v>7145</v>
      </c>
      <c r="D28" s="215">
        <f t="shared" si="2"/>
        <v>78.658964999999995</v>
      </c>
      <c r="E28" s="124" t="s">
        <v>54</v>
      </c>
      <c r="F28" s="171"/>
      <c r="G28" s="106" t="s">
        <v>271</v>
      </c>
      <c r="H28" s="224">
        <v>8354</v>
      </c>
      <c r="I28" s="215">
        <f t="shared" ref="I28:I40" si="3">U28*$C$2*1.4*(1+(50-$B$9)/100)</f>
        <v>137.84336999999999</v>
      </c>
      <c r="J28" s="139" t="s">
        <v>235</v>
      </c>
      <c r="K28" s="36"/>
      <c r="L28" s="47"/>
      <c r="M28" s="48"/>
      <c r="N28" s="50"/>
      <c r="O28" s="36"/>
      <c r="P28" s="13" t="s">
        <v>374</v>
      </c>
      <c r="Q28" s="13"/>
      <c r="R28" s="13"/>
      <c r="S28" s="13"/>
      <c r="T28" s="294">
        <v>0.51700000000000002</v>
      </c>
      <c r="U28" s="294">
        <v>0.90600000000000003</v>
      </c>
      <c r="V28" s="295"/>
      <c r="W28" s="196"/>
      <c r="X28" s="186"/>
      <c r="Y28" s="186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</row>
    <row r="29" spans="2:39" s="35" customFormat="1" ht="15.75" customHeight="1" thickBot="1">
      <c r="B29" s="158" t="s">
        <v>271</v>
      </c>
      <c r="C29" s="224">
        <v>7154</v>
      </c>
      <c r="D29" s="215">
        <f t="shared" si="2"/>
        <v>118.520955</v>
      </c>
      <c r="E29" s="124" t="s">
        <v>177</v>
      </c>
      <c r="F29" s="171"/>
      <c r="G29" s="106" t="s">
        <v>333</v>
      </c>
      <c r="H29" s="224">
        <v>8355</v>
      </c>
      <c r="I29" s="215">
        <f t="shared" si="3"/>
        <v>141.19056</v>
      </c>
      <c r="J29" s="139" t="s">
        <v>235</v>
      </c>
      <c r="K29" s="39"/>
      <c r="L29" s="47"/>
      <c r="M29" s="48"/>
      <c r="N29" s="50"/>
      <c r="O29" s="36"/>
      <c r="P29" s="12"/>
      <c r="Q29" s="12"/>
      <c r="R29" s="12"/>
      <c r="S29" s="12"/>
      <c r="T29" s="294">
        <v>0.77900000000000003</v>
      </c>
      <c r="U29" s="294">
        <v>0.92800000000000005</v>
      </c>
      <c r="V29" s="295"/>
      <c r="W29" s="196"/>
      <c r="X29" s="186"/>
      <c r="Y29" s="186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</row>
    <row r="30" spans="2:39" s="35" customFormat="1" ht="15.75" customHeight="1" thickBot="1">
      <c r="B30" s="158" t="s">
        <v>333</v>
      </c>
      <c r="C30" s="224">
        <v>7155</v>
      </c>
      <c r="D30" s="215">
        <f t="shared" si="2"/>
        <v>119.89026</v>
      </c>
      <c r="E30" s="124" t="s">
        <v>177</v>
      </c>
      <c r="F30" s="171"/>
      <c r="G30" s="106" t="s">
        <v>85</v>
      </c>
      <c r="H30" s="224">
        <v>8356</v>
      </c>
      <c r="I30" s="215">
        <f t="shared" si="3"/>
        <v>158.38294500000001</v>
      </c>
      <c r="J30" s="139" t="s">
        <v>236</v>
      </c>
      <c r="K30" s="39"/>
      <c r="L30" s="47"/>
      <c r="M30" s="48"/>
      <c r="N30" s="50"/>
      <c r="O30" s="36"/>
      <c r="P30" s="103" t="s">
        <v>31</v>
      </c>
      <c r="Q30" s="104" t="s">
        <v>30</v>
      </c>
      <c r="R30" s="105" t="s">
        <v>32</v>
      </c>
      <c r="S30" s="104" t="s">
        <v>300</v>
      </c>
      <c r="T30" s="293">
        <v>0.78800000000000003</v>
      </c>
      <c r="U30" s="294">
        <v>1.0409999999999999</v>
      </c>
      <c r="V30" s="296"/>
      <c r="W30" s="196"/>
      <c r="X30" s="186"/>
      <c r="Y30" s="186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</row>
    <row r="31" spans="2:39" s="35" customFormat="1" ht="15.75" customHeight="1">
      <c r="B31" s="158" t="s">
        <v>85</v>
      </c>
      <c r="C31" s="224">
        <v>7156</v>
      </c>
      <c r="D31" s="215">
        <f t="shared" si="2"/>
        <v>122.17243500000001</v>
      </c>
      <c r="E31" s="124" t="s">
        <v>177</v>
      </c>
      <c r="F31" s="171"/>
      <c r="G31" s="106" t="s">
        <v>76</v>
      </c>
      <c r="H31" s="224">
        <v>8365</v>
      </c>
      <c r="I31" s="215">
        <f t="shared" si="3"/>
        <v>190.02910500000002</v>
      </c>
      <c r="J31" s="139" t="s">
        <v>237</v>
      </c>
      <c r="K31" s="39"/>
      <c r="L31" s="51" t="s">
        <v>58</v>
      </c>
      <c r="M31" s="51"/>
      <c r="N31" s="51"/>
      <c r="O31" s="51"/>
      <c r="P31" s="113" t="s">
        <v>323</v>
      </c>
      <c r="Q31" s="222">
        <v>7811</v>
      </c>
      <c r="R31" s="214">
        <f>V31*$C$2*1.5*(1+(50-$B$9)/100)</f>
        <v>66.509099999999989</v>
      </c>
      <c r="S31" s="138" t="s">
        <v>208</v>
      </c>
      <c r="T31" s="293">
        <v>0.80300000000000005</v>
      </c>
      <c r="U31" s="294">
        <v>1.2490000000000001</v>
      </c>
      <c r="V31" s="294">
        <v>0.40799999999999997</v>
      </c>
      <c r="W31" s="196"/>
      <c r="X31" s="186"/>
      <c r="Y31" s="186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</row>
    <row r="32" spans="2:39" s="35" customFormat="1" ht="18.75" customHeight="1">
      <c r="B32" s="158" t="s">
        <v>76</v>
      </c>
      <c r="C32" s="224">
        <v>7165</v>
      </c>
      <c r="D32" s="215">
        <f t="shared" si="2"/>
        <v>154.73146499999996</v>
      </c>
      <c r="E32" s="124" t="s">
        <v>55</v>
      </c>
      <c r="F32" s="171"/>
      <c r="G32" s="106" t="s">
        <v>307</v>
      </c>
      <c r="H32" s="224">
        <v>8366</v>
      </c>
      <c r="I32" s="215">
        <f t="shared" si="3"/>
        <v>206.30862000000002</v>
      </c>
      <c r="J32" s="139" t="s">
        <v>237</v>
      </c>
      <c r="K32" s="52"/>
      <c r="L32" s="51"/>
      <c r="M32" s="51"/>
      <c r="N32" s="51"/>
      <c r="O32" s="51"/>
      <c r="P32" s="113" t="s">
        <v>324</v>
      </c>
      <c r="Q32" s="224">
        <v>7812</v>
      </c>
      <c r="R32" s="215">
        <f>V32*$C$2*1.5*(1+(50-$B$9)/100)</f>
        <v>72.377549999999999</v>
      </c>
      <c r="S32" s="139" t="s">
        <v>222</v>
      </c>
      <c r="T32" s="293">
        <v>1.0169999999999999</v>
      </c>
      <c r="U32" s="294">
        <v>1.3560000000000001</v>
      </c>
      <c r="V32" s="294">
        <v>0.44400000000000001</v>
      </c>
      <c r="W32" s="196"/>
      <c r="X32" s="186"/>
      <c r="Y32" s="186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</row>
    <row r="33" spans="1:39" s="35" customFormat="1" ht="16.5" customHeight="1">
      <c r="B33" s="158" t="s">
        <v>307</v>
      </c>
      <c r="C33" s="224">
        <v>7166</v>
      </c>
      <c r="D33" s="215">
        <f>T33*$C$2*1.4*(1+(50-$B$9)/100)</f>
        <v>157.47007499999998</v>
      </c>
      <c r="E33" s="124" t="s">
        <v>55</v>
      </c>
      <c r="F33" s="171"/>
      <c r="G33" s="106" t="s">
        <v>309</v>
      </c>
      <c r="H33" s="224">
        <v>8367</v>
      </c>
      <c r="I33" s="215">
        <f t="shared" si="3"/>
        <v>221.21882999999997</v>
      </c>
      <c r="J33" s="139" t="s">
        <v>227</v>
      </c>
      <c r="K33" s="52"/>
      <c r="L33" s="51"/>
      <c r="M33" s="51"/>
      <c r="N33" s="51"/>
      <c r="O33" s="51"/>
      <c r="P33" s="113" t="s">
        <v>102</v>
      </c>
      <c r="Q33" s="224">
        <v>7821</v>
      </c>
      <c r="R33" s="215">
        <f>V33*$C$2*1.45*(1+(50-$B$9)/100)</f>
        <v>80.365162499999997</v>
      </c>
      <c r="S33" s="139" t="s">
        <v>362</v>
      </c>
      <c r="T33" s="293">
        <v>1.0349999999999999</v>
      </c>
      <c r="U33" s="294">
        <v>1.454</v>
      </c>
      <c r="V33" s="294">
        <v>0.51</v>
      </c>
      <c r="W33" s="19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</row>
    <row r="34" spans="1:39" ht="16.5" customHeight="1">
      <c r="B34" s="158" t="s">
        <v>309</v>
      </c>
      <c r="C34" s="224">
        <v>7167</v>
      </c>
      <c r="D34" s="215">
        <f t="shared" si="2"/>
        <v>160.51297499999998</v>
      </c>
      <c r="E34" s="124" t="s">
        <v>301</v>
      </c>
      <c r="F34" s="171"/>
      <c r="G34" s="106" t="s">
        <v>59</v>
      </c>
      <c r="H34" s="224">
        <v>8376</v>
      </c>
      <c r="I34" s="215">
        <f t="shared" si="3"/>
        <v>394.66412999999989</v>
      </c>
      <c r="J34" s="139" t="s">
        <v>421</v>
      </c>
      <c r="K34" s="28"/>
      <c r="L34" s="28"/>
      <c r="M34" s="28"/>
      <c r="N34" s="28"/>
      <c r="O34" s="28"/>
      <c r="P34" s="113" t="s">
        <v>266</v>
      </c>
      <c r="Q34" s="224">
        <v>7822</v>
      </c>
      <c r="R34" s="215">
        <f>V34*$C$2*1.45*(1+(50-$B$9)/100)</f>
        <v>81.153056250000006</v>
      </c>
      <c r="S34" s="139" t="s">
        <v>276</v>
      </c>
      <c r="T34" s="293">
        <v>1.0549999999999999</v>
      </c>
      <c r="U34" s="294">
        <v>2.5939999999999999</v>
      </c>
      <c r="V34" s="294">
        <v>0.51500000000000001</v>
      </c>
      <c r="W34" s="19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</row>
    <row r="35" spans="1:39" s="56" customFormat="1" ht="17.25" customHeight="1">
      <c r="B35" s="158" t="s">
        <v>59</v>
      </c>
      <c r="C35" s="224">
        <v>7176</v>
      </c>
      <c r="D35" s="215">
        <f t="shared" si="2"/>
        <v>300.18208500000003</v>
      </c>
      <c r="E35" s="124" t="s">
        <v>227</v>
      </c>
      <c r="F35" s="171"/>
      <c r="G35" s="106" t="s">
        <v>259</v>
      </c>
      <c r="H35" s="224">
        <v>8377</v>
      </c>
      <c r="I35" s="215">
        <f t="shared" si="3"/>
        <v>400.44564000000003</v>
      </c>
      <c r="J35" s="139" t="s">
        <v>217</v>
      </c>
      <c r="K35" s="58"/>
      <c r="L35" s="58"/>
      <c r="M35" s="59"/>
      <c r="N35" s="59"/>
      <c r="O35" s="59"/>
      <c r="P35" s="113" t="s">
        <v>339</v>
      </c>
      <c r="Q35" s="224">
        <v>7823</v>
      </c>
      <c r="R35" s="215">
        <f>V35*$C$2*1.45*(1+(50-$B$9)/100)</f>
        <v>88.244100000000003</v>
      </c>
      <c r="S35" s="147" t="s">
        <v>149</v>
      </c>
      <c r="T35" s="293">
        <v>1.9730000000000001</v>
      </c>
      <c r="U35" s="294">
        <v>2.6320000000000001</v>
      </c>
      <c r="V35" s="294">
        <v>0.56000000000000005</v>
      </c>
      <c r="W35" s="19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</row>
    <row r="36" spans="1:39" s="56" customFormat="1" ht="15.75" customHeight="1">
      <c r="B36" s="158" t="s">
        <v>259</v>
      </c>
      <c r="C36" s="224">
        <v>7177</v>
      </c>
      <c r="D36" s="215">
        <f t="shared" si="2"/>
        <v>301.55138999999997</v>
      </c>
      <c r="E36" s="124" t="s">
        <v>228</v>
      </c>
      <c r="F36" s="171"/>
      <c r="G36" s="106" t="s">
        <v>81</v>
      </c>
      <c r="H36" s="224">
        <v>8378</v>
      </c>
      <c r="I36" s="215">
        <f t="shared" si="3"/>
        <v>426.61457999999999</v>
      </c>
      <c r="J36" s="139" t="s">
        <v>218</v>
      </c>
      <c r="K36" s="36"/>
      <c r="L36" s="36"/>
      <c r="M36" s="60"/>
      <c r="N36" s="60"/>
      <c r="O36" s="60"/>
      <c r="P36" s="113" t="s">
        <v>141</v>
      </c>
      <c r="Q36" s="224">
        <v>7831</v>
      </c>
      <c r="R36" s="215">
        <f t="shared" ref="R36:R43" si="4">V36*$C$2*1.45*(1+(50-$B$9)/100)</f>
        <v>112.03849124999999</v>
      </c>
      <c r="S36" s="139" t="s">
        <v>150</v>
      </c>
      <c r="T36" s="293">
        <v>1.982</v>
      </c>
      <c r="U36" s="294">
        <v>2.8039999999999998</v>
      </c>
      <c r="V36" s="294">
        <v>0.71099999999999997</v>
      </c>
      <c r="W36" s="19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</row>
    <row r="37" spans="1:39" s="56" customFormat="1" ht="15.75">
      <c r="B37" s="158" t="s">
        <v>81</v>
      </c>
      <c r="C37" s="224">
        <v>7178</v>
      </c>
      <c r="D37" s="215">
        <f t="shared" si="2"/>
        <v>315.85302000000001</v>
      </c>
      <c r="E37" s="124" t="s">
        <v>228</v>
      </c>
      <c r="F37" s="35"/>
      <c r="G37" s="106" t="s">
        <v>108</v>
      </c>
      <c r="H37" s="224">
        <v>8387</v>
      </c>
      <c r="I37" s="215">
        <f t="shared" si="3"/>
        <v>535.24611000000004</v>
      </c>
      <c r="J37" s="142" t="s">
        <v>248</v>
      </c>
      <c r="K37" s="61"/>
      <c r="L37" s="61"/>
      <c r="M37" s="41"/>
      <c r="N37" s="35"/>
      <c r="O37" s="35"/>
      <c r="P37" s="113" t="s">
        <v>71</v>
      </c>
      <c r="Q37" s="224">
        <v>7832</v>
      </c>
      <c r="R37" s="215">
        <f t="shared" si="4"/>
        <v>112.03849124999999</v>
      </c>
      <c r="S37" s="139" t="s">
        <v>150</v>
      </c>
      <c r="T37" s="293">
        <v>2.0760000000000001</v>
      </c>
      <c r="U37" s="294">
        <v>3.5179999999999998</v>
      </c>
      <c r="V37" s="294">
        <v>0.71099999999999997</v>
      </c>
      <c r="W37" s="19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</row>
    <row r="38" spans="1:39" s="56" customFormat="1" ht="17.25" customHeight="1">
      <c r="B38" s="252" t="s">
        <v>316</v>
      </c>
      <c r="C38" s="253">
        <v>1086</v>
      </c>
      <c r="D38" s="254">
        <f t="shared" si="2"/>
        <v>517.74943499999995</v>
      </c>
      <c r="E38" s="255" t="s">
        <v>346</v>
      </c>
      <c r="F38" s="199" t="s">
        <v>347</v>
      </c>
      <c r="G38" s="106" t="s">
        <v>298</v>
      </c>
      <c r="H38" s="224">
        <v>8388</v>
      </c>
      <c r="I38" s="215">
        <f t="shared" si="3"/>
        <v>557.91571499999998</v>
      </c>
      <c r="J38" s="142" t="s">
        <v>219</v>
      </c>
      <c r="K38" s="61"/>
      <c r="L38" s="61"/>
      <c r="M38" s="41"/>
      <c r="N38" s="35"/>
      <c r="O38" s="35"/>
      <c r="P38" s="113" t="s">
        <v>239</v>
      </c>
      <c r="Q38" s="224">
        <v>7833</v>
      </c>
      <c r="R38" s="215">
        <f t="shared" si="4"/>
        <v>117.55374749999999</v>
      </c>
      <c r="S38" s="139" t="s">
        <v>245</v>
      </c>
      <c r="T38" s="293">
        <v>3.403</v>
      </c>
      <c r="U38" s="294">
        <v>3.6669999999999998</v>
      </c>
      <c r="V38" s="294">
        <v>0.746</v>
      </c>
      <c r="W38" s="19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</row>
    <row r="39" spans="1:39" s="56" customFormat="1" ht="15.75" customHeight="1">
      <c r="A39" s="62"/>
      <c r="B39" s="158" t="s">
        <v>108</v>
      </c>
      <c r="C39" s="224">
        <v>7187</v>
      </c>
      <c r="D39" s="215">
        <f t="shared" si="2"/>
        <v>423.11524499999996</v>
      </c>
      <c r="E39" s="124" t="s">
        <v>229</v>
      </c>
      <c r="F39" s="199" t="s">
        <v>292</v>
      </c>
      <c r="G39" s="106" t="s">
        <v>60</v>
      </c>
      <c r="H39" s="224">
        <v>8389</v>
      </c>
      <c r="I39" s="215">
        <f t="shared" si="3"/>
        <v>599.75558999999998</v>
      </c>
      <c r="J39" s="142" t="s">
        <v>37</v>
      </c>
      <c r="K39" s="61"/>
      <c r="L39" s="61"/>
      <c r="M39" s="41"/>
      <c r="N39" s="35"/>
      <c r="O39" s="35"/>
      <c r="P39" s="113" t="s">
        <v>203</v>
      </c>
      <c r="Q39" s="224">
        <v>7834</v>
      </c>
      <c r="R39" s="215">
        <f t="shared" si="4"/>
        <v>126.37815750000001</v>
      </c>
      <c r="S39" s="139" t="s">
        <v>410</v>
      </c>
      <c r="T39" s="293">
        <v>2.7810000000000001</v>
      </c>
      <c r="U39" s="294">
        <v>3.9420000000000002</v>
      </c>
      <c r="V39" s="294">
        <v>0.80200000000000005</v>
      </c>
      <c r="W39" s="19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</row>
    <row r="40" spans="1:39" s="34" customFormat="1" ht="15.75" customHeight="1">
      <c r="B40" s="158" t="s">
        <v>10</v>
      </c>
      <c r="C40" s="224">
        <v>7188</v>
      </c>
      <c r="D40" s="215">
        <f t="shared" si="2"/>
        <v>427.9838850000001</v>
      </c>
      <c r="E40" s="124" t="s">
        <v>229</v>
      </c>
      <c r="G40" s="107" t="s">
        <v>105</v>
      </c>
      <c r="H40" s="224">
        <v>8398</v>
      </c>
      <c r="I40" s="215">
        <f t="shared" si="3"/>
        <v>817.62722999999983</v>
      </c>
      <c r="J40" s="147" t="s">
        <v>242</v>
      </c>
      <c r="K40" s="61"/>
      <c r="L40" s="61"/>
      <c r="M40" s="54"/>
      <c r="N40" s="63"/>
      <c r="O40" s="63"/>
      <c r="P40" s="113" t="s">
        <v>181</v>
      </c>
      <c r="Q40" s="224">
        <v>7842</v>
      </c>
      <c r="R40" s="215">
        <f t="shared" si="4"/>
        <v>169.2395775</v>
      </c>
      <c r="S40" s="139" t="s">
        <v>251</v>
      </c>
      <c r="T40" s="293">
        <v>2.8130000000000002</v>
      </c>
      <c r="U40" s="294">
        <v>5.3739999999999997</v>
      </c>
      <c r="V40" s="294">
        <v>1.0740000000000001</v>
      </c>
      <c r="W40" s="19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</row>
    <row r="41" spans="1:39" s="34" customFormat="1" ht="18" customHeight="1" thickBot="1">
      <c r="B41" s="158" t="s">
        <v>113</v>
      </c>
      <c r="C41" s="224">
        <v>7189</v>
      </c>
      <c r="D41" s="215">
        <f t="shared" si="2"/>
        <v>431.33107499999994</v>
      </c>
      <c r="E41" s="124" t="s">
        <v>229</v>
      </c>
      <c r="G41" s="109" t="s">
        <v>296</v>
      </c>
      <c r="H41" s="227">
        <v>8399</v>
      </c>
      <c r="I41" s="217">
        <f>U41*$C$2*1.4*(1+(50-$B$9)/100)</f>
        <v>864.79218000000014</v>
      </c>
      <c r="J41" s="179" t="s">
        <v>14</v>
      </c>
      <c r="K41" s="61"/>
      <c r="L41" s="61"/>
      <c r="M41" s="54"/>
      <c r="N41" s="63"/>
      <c r="O41" s="63"/>
      <c r="P41" s="113" t="s">
        <v>13</v>
      </c>
      <c r="Q41" s="224">
        <v>7843</v>
      </c>
      <c r="R41" s="215">
        <f t="shared" si="4"/>
        <v>173.80936124999999</v>
      </c>
      <c r="S41" s="139" t="s">
        <v>375</v>
      </c>
      <c r="T41" s="293">
        <v>2.835</v>
      </c>
      <c r="U41" s="294">
        <v>5.6840000000000002</v>
      </c>
      <c r="V41" s="294">
        <v>1.103</v>
      </c>
      <c r="W41" s="19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</row>
    <row r="42" spans="1:39" s="34" customFormat="1" ht="16.5" customHeight="1">
      <c r="B42" s="252" t="s">
        <v>315</v>
      </c>
      <c r="C42" s="253">
        <v>1096</v>
      </c>
      <c r="D42" s="254">
        <f t="shared" si="2"/>
        <v>817.01864999999998</v>
      </c>
      <c r="E42" s="255" t="s">
        <v>173</v>
      </c>
      <c r="F42" s="199" t="s">
        <v>347</v>
      </c>
      <c r="K42" s="61"/>
      <c r="L42" s="61"/>
      <c r="M42" s="54"/>
      <c r="N42" s="63"/>
      <c r="O42" s="63"/>
      <c r="P42" s="118" t="s">
        <v>124</v>
      </c>
      <c r="Q42" s="224">
        <v>7844</v>
      </c>
      <c r="R42" s="215">
        <f t="shared" si="4"/>
        <v>182.94892874999999</v>
      </c>
      <c r="S42" s="139" t="s">
        <v>109</v>
      </c>
      <c r="T42" s="293">
        <v>5.37</v>
      </c>
      <c r="U42" s="290"/>
      <c r="V42" s="294">
        <v>1.161</v>
      </c>
      <c r="W42" s="19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</row>
    <row r="43" spans="1:39" s="56" customFormat="1" ht="15.75" customHeight="1">
      <c r="B43" s="158" t="s">
        <v>105</v>
      </c>
      <c r="C43" s="224">
        <v>7198</v>
      </c>
      <c r="D43" s="215">
        <f t="shared" si="2"/>
        <v>678.41455499999995</v>
      </c>
      <c r="E43" s="124" t="s">
        <v>230</v>
      </c>
      <c r="F43" s="199" t="s">
        <v>292</v>
      </c>
      <c r="G43" s="412"/>
      <c r="H43" s="412"/>
      <c r="I43" s="412"/>
      <c r="J43" s="412"/>
      <c r="K43" s="64"/>
      <c r="L43" s="64"/>
      <c r="M43" s="65"/>
      <c r="N43" s="65"/>
      <c r="O43" s="65"/>
      <c r="P43" s="113" t="s">
        <v>12</v>
      </c>
      <c r="Q43" s="224">
        <v>7845</v>
      </c>
      <c r="R43" s="215">
        <f t="shared" si="4"/>
        <v>196.02796500000002</v>
      </c>
      <c r="S43" s="139" t="s">
        <v>395</v>
      </c>
      <c r="T43" s="293">
        <v>4.4589999999999996</v>
      </c>
      <c r="U43" s="297"/>
      <c r="V43" s="294">
        <v>1.244</v>
      </c>
      <c r="W43" s="198"/>
      <c r="X43" s="188"/>
      <c r="Y43" s="188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</row>
    <row r="44" spans="1:39" s="56" customFormat="1" ht="15.75" customHeight="1" thickBot="1">
      <c r="A44" s="66"/>
      <c r="B44" s="112" t="s">
        <v>296</v>
      </c>
      <c r="C44" s="227">
        <v>7199</v>
      </c>
      <c r="D44" s="217">
        <f t="shared" si="2"/>
        <v>678.41455499999995</v>
      </c>
      <c r="E44" s="134" t="s">
        <v>230</v>
      </c>
      <c r="F44" s="199" t="s">
        <v>292</v>
      </c>
      <c r="G44" s="412"/>
      <c r="H44" s="412"/>
      <c r="I44" s="412"/>
      <c r="J44" s="412"/>
      <c r="K44" s="64"/>
      <c r="L44" s="64"/>
      <c r="M44" s="65"/>
      <c r="N44" s="65"/>
      <c r="O44" s="65"/>
      <c r="P44" s="119" t="s">
        <v>93</v>
      </c>
      <c r="Q44" s="224">
        <v>7852</v>
      </c>
      <c r="R44" s="215">
        <f t="shared" ref="R44:R59" si="5">V44*$C$2*1.4*(1+(50-$B$9)/100)</f>
        <v>225.1746</v>
      </c>
      <c r="S44" s="139" t="s">
        <v>237</v>
      </c>
      <c r="T44" s="293">
        <v>4.4589999999999996</v>
      </c>
      <c r="U44" s="297"/>
      <c r="V44" s="294">
        <v>1.48</v>
      </c>
      <c r="W44" s="198"/>
      <c r="X44" s="188"/>
      <c r="Y44" s="188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</row>
    <row r="45" spans="1:39" s="56" customFormat="1" ht="14.25" customHeight="1">
      <c r="A45" s="66"/>
      <c r="B45" s="166"/>
      <c r="C45" s="166"/>
      <c r="D45" s="166"/>
      <c r="E45" s="166"/>
      <c r="F45" s="173"/>
      <c r="K45" s="64"/>
      <c r="L45" s="64"/>
      <c r="M45" s="65"/>
      <c r="N45" s="65"/>
      <c r="O45" s="65"/>
      <c r="P45" s="113" t="s">
        <v>53</v>
      </c>
      <c r="Q45" s="224">
        <v>7853</v>
      </c>
      <c r="R45" s="215">
        <f t="shared" si="5"/>
        <v>229.89109499999995</v>
      </c>
      <c r="S45" s="139" t="s">
        <v>237</v>
      </c>
      <c r="T45" s="292"/>
      <c r="U45" s="297"/>
      <c r="V45" s="294">
        <v>1.5109999999999999</v>
      </c>
      <c r="W45" s="19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</row>
    <row r="46" spans="1:39" s="56" customFormat="1" ht="15.75" customHeight="1">
      <c r="A46" s="67"/>
      <c r="F46" s="173"/>
      <c r="G46" s="394" t="s">
        <v>185</v>
      </c>
      <c r="H46" s="394"/>
      <c r="I46" s="394"/>
      <c r="J46" s="394"/>
      <c r="K46" s="64"/>
      <c r="L46" s="64"/>
      <c r="M46" s="65"/>
      <c r="N46" s="65"/>
      <c r="O46" s="65"/>
      <c r="P46" s="119" t="s">
        <v>214</v>
      </c>
      <c r="Q46" s="224">
        <v>7854</v>
      </c>
      <c r="R46" s="215">
        <f t="shared" si="5"/>
        <v>234.30330000000001</v>
      </c>
      <c r="S46" s="139" t="s">
        <v>237</v>
      </c>
      <c r="T46" s="292"/>
      <c r="U46" s="297"/>
      <c r="V46" s="294">
        <v>1.54</v>
      </c>
      <c r="W46" s="19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</row>
    <row r="47" spans="1:39" s="56" customFormat="1" ht="15.75" customHeight="1" thickBot="1">
      <c r="A47" s="67"/>
      <c r="B47" s="420" t="s">
        <v>155</v>
      </c>
      <c r="C47" s="421"/>
      <c r="D47" s="421"/>
      <c r="E47" s="421"/>
      <c r="F47" s="173"/>
      <c r="G47" s="395"/>
      <c r="H47" s="395"/>
      <c r="I47" s="395"/>
      <c r="J47" s="395"/>
      <c r="K47" s="64"/>
      <c r="L47" s="64"/>
      <c r="M47" s="65"/>
      <c r="N47" s="65"/>
      <c r="O47" s="65"/>
      <c r="P47" s="113" t="s">
        <v>7</v>
      </c>
      <c r="Q47" s="224">
        <v>7855</v>
      </c>
      <c r="R47" s="215">
        <f t="shared" si="5"/>
        <v>251.64783</v>
      </c>
      <c r="S47" s="139" t="s">
        <v>237</v>
      </c>
      <c r="T47" s="292"/>
      <c r="U47" s="297"/>
      <c r="V47" s="294">
        <v>1.6539999999999999</v>
      </c>
      <c r="W47" s="19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</row>
    <row r="48" spans="1:39" s="56" customFormat="1" ht="15.75" customHeight="1" thickBot="1">
      <c r="A48" s="67"/>
      <c r="B48" s="421"/>
      <c r="C48" s="421"/>
      <c r="D48" s="421"/>
      <c r="E48" s="421"/>
      <c r="F48" s="173"/>
      <c r="G48" s="103" t="s">
        <v>31</v>
      </c>
      <c r="H48" s="104" t="s">
        <v>30</v>
      </c>
      <c r="I48" s="105" t="s">
        <v>32</v>
      </c>
      <c r="J48" s="104" t="s">
        <v>300</v>
      </c>
      <c r="K48" s="64"/>
      <c r="L48" s="64"/>
      <c r="M48" s="65"/>
      <c r="N48" s="65"/>
      <c r="O48" s="65"/>
      <c r="P48" s="113" t="s">
        <v>383</v>
      </c>
      <c r="Q48" s="224">
        <v>7856</v>
      </c>
      <c r="R48" s="215">
        <f t="shared" si="5"/>
        <v>273.86099999999999</v>
      </c>
      <c r="S48" s="139" t="s">
        <v>228</v>
      </c>
      <c r="T48" s="292"/>
      <c r="U48" s="297"/>
      <c r="V48" s="294">
        <v>1.8</v>
      </c>
      <c r="W48" s="19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</row>
    <row r="49" spans="2:39" s="56" customFormat="1" ht="15.75" customHeight="1" thickBot="1">
      <c r="F49" s="173"/>
      <c r="G49" s="113" t="s">
        <v>9</v>
      </c>
      <c r="H49" s="222">
        <v>8211</v>
      </c>
      <c r="I49" s="214">
        <f>U49*$C$2*1.45*(1+(50-$B$9)/100)</f>
        <v>29.782383750000001</v>
      </c>
      <c r="J49" s="123" t="s">
        <v>220</v>
      </c>
      <c r="K49" s="68"/>
      <c r="L49" s="68"/>
      <c r="M49" s="65"/>
      <c r="N49" s="65"/>
      <c r="O49" s="65"/>
      <c r="P49" s="113" t="s">
        <v>279</v>
      </c>
      <c r="Q49" s="224">
        <v>7863</v>
      </c>
      <c r="R49" s="215">
        <f t="shared" si="5"/>
        <v>307.94148000000001</v>
      </c>
      <c r="S49" s="139" t="s">
        <v>19</v>
      </c>
      <c r="T49" s="292"/>
      <c r="U49" s="294">
        <v>0.189</v>
      </c>
      <c r="V49" s="294">
        <v>2.024</v>
      </c>
      <c r="W49" s="19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</row>
    <row r="50" spans="2:39" s="56" customFormat="1" ht="15.75" customHeight="1" thickBot="1">
      <c r="B50" s="103" t="s">
        <v>31</v>
      </c>
      <c r="C50" s="104" t="s">
        <v>30</v>
      </c>
      <c r="D50" s="104" t="s">
        <v>32</v>
      </c>
      <c r="E50" s="104" t="s">
        <v>300</v>
      </c>
      <c r="F50" s="173"/>
      <c r="G50" s="113" t="s">
        <v>92</v>
      </c>
      <c r="H50" s="224">
        <v>8212</v>
      </c>
      <c r="I50" s="215">
        <f>U50*$C$2*1.45*(1+(50-$B$9)/100)</f>
        <v>33.091537499999994</v>
      </c>
      <c r="J50" s="124" t="s">
        <v>378</v>
      </c>
      <c r="K50" s="68"/>
      <c r="L50" s="68"/>
      <c r="M50" s="65"/>
      <c r="N50" s="65"/>
      <c r="O50" s="65"/>
      <c r="P50" s="118" t="s">
        <v>281</v>
      </c>
      <c r="Q50" s="224">
        <v>7864</v>
      </c>
      <c r="R50" s="215">
        <f t="shared" si="5"/>
        <v>313.41870000000006</v>
      </c>
      <c r="S50" s="139" t="s">
        <v>161</v>
      </c>
      <c r="T50" s="292"/>
      <c r="U50" s="294">
        <v>0.21</v>
      </c>
      <c r="V50" s="294">
        <v>2.06</v>
      </c>
      <c r="W50" s="19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</row>
    <row r="51" spans="2:39" s="56" customFormat="1" ht="15.75" customHeight="1">
      <c r="B51" s="106" t="s">
        <v>9</v>
      </c>
      <c r="C51" s="222">
        <v>7211</v>
      </c>
      <c r="D51" s="219">
        <f>T51*$C$2*1.45*(1+(50-$B$9)/100)</f>
        <v>33.879431250000003</v>
      </c>
      <c r="E51" s="138" t="s">
        <v>33</v>
      </c>
      <c r="F51" s="173"/>
      <c r="G51" s="113" t="s">
        <v>128</v>
      </c>
      <c r="H51" s="224">
        <v>8221</v>
      </c>
      <c r="I51" s="215">
        <f>U51*$C$2*1.45*(1+(50-$B$9)/100)</f>
        <v>40.655317500000002</v>
      </c>
      <c r="J51" s="124" t="s">
        <v>379</v>
      </c>
      <c r="K51" s="68"/>
      <c r="L51" s="68"/>
      <c r="M51" s="65"/>
      <c r="N51" s="65"/>
      <c r="O51" s="65"/>
      <c r="P51" s="113" t="s">
        <v>280</v>
      </c>
      <c r="Q51" s="224">
        <v>7865</v>
      </c>
      <c r="R51" s="215">
        <f t="shared" si="5"/>
        <v>325.13386499999996</v>
      </c>
      <c r="S51" s="139" t="s">
        <v>161</v>
      </c>
      <c r="T51" s="293">
        <v>0.215</v>
      </c>
      <c r="U51" s="294">
        <v>0.25800000000000001</v>
      </c>
      <c r="V51" s="294">
        <v>2.137</v>
      </c>
      <c r="W51" s="19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</row>
    <row r="52" spans="2:39" s="34" customFormat="1" ht="15.75" customHeight="1">
      <c r="B52" s="106" t="s">
        <v>178</v>
      </c>
      <c r="C52" s="224">
        <v>7212</v>
      </c>
      <c r="D52" s="215">
        <f>T52*$C$2*1.45*(1+(50-$B$9)/100)</f>
        <v>35.140061250000002</v>
      </c>
      <c r="E52" s="139" t="s">
        <v>182</v>
      </c>
      <c r="F52" s="173"/>
      <c r="G52" s="113" t="s">
        <v>82</v>
      </c>
      <c r="H52" s="224">
        <v>8222</v>
      </c>
      <c r="I52" s="215">
        <f>U52*$C$2*1.45*(1+(50-$B$9)/100)</f>
        <v>40.655317500000002</v>
      </c>
      <c r="J52" s="124" t="s">
        <v>379</v>
      </c>
      <c r="K52" s="69"/>
      <c r="L52" s="69"/>
      <c r="M52" s="59"/>
      <c r="N52" s="59"/>
      <c r="O52" s="59"/>
      <c r="P52" s="113" t="s">
        <v>136</v>
      </c>
      <c r="Q52" s="224">
        <v>7866</v>
      </c>
      <c r="R52" s="215">
        <f t="shared" si="5"/>
        <v>345.52129499999995</v>
      </c>
      <c r="S52" s="139" t="s">
        <v>17</v>
      </c>
      <c r="T52" s="293">
        <v>0.223</v>
      </c>
      <c r="U52" s="294">
        <v>0.25800000000000001</v>
      </c>
      <c r="V52" s="294">
        <v>2.2709999999999999</v>
      </c>
      <c r="W52" s="19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</row>
    <row r="53" spans="2:39" s="34" customFormat="1" ht="15.75">
      <c r="B53" s="106" t="s">
        <v>294</v>
      </c>
      <c r="C53" s="224">
        <v>7221</v>
      </c>
      <c r="D53" s="215">
        <f>T53*$C$2*1.45*(1+(50-$B$9)/100)</f>
        <v>40.655317500000002</v>
      </c>
      <c r="E53" s="139" t="s">
        <v>56</v>
      </c>
      <c r="F53" s="173"/>
      <c r="G53" s="113" t="s">
        <v>240</v>
      </c>
      <c r="H53" s="224">
        <v>8223</v>
      </c>
      <c r="I53" s="215">
        <f>U53*$C$2*1.45*(1+(50-$B$9)/100)</f>
        <v>43.491735000000006</v>
      </c>
      <c r="J53" s="124" t="s">
        <v>402</v>
      </c>
      <c r="K53" s="38"/>
      <c r="L53" s="38"/>
      <c r="M53" s="41"/>
      <c r="N53" s="63"/>
      <c r="O53" s="27"/>
      <c r="P53" s="113" t="s">
        <v>357</v>
      </c>
      <c r="Q53" s="224">
        <v>7867</v>
      </c>
      <c r="R53" s="215">
        <f t="shared" si="5"/>
        <v>363.47440499999993</v>
      </c>
      <c r="S53" s="139" t="s">
        <v>18</v>
      </c>
      <c r="T53" s="293">
        <v>0.25800000000000001</v>
      </c>
      <c r="U53" s="294">
        <v>0.27600000000000002</v>
      </c>
      <c r="V53" s="294">
        <v>2.3889999999999998</v>
      </c>
      <c r="W53" s="19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</row>
    <row r="54" spans="2:39" s="56" customFormat="1" ht="15.75" customHeight="1">
      <c r="B54" s="106" t="s">
        <v>273</v>
      </c>
      <c r="C54" s="224">
        <v>7222</v>
      </c>
      <c r="D54" s="215">
        <f t="shared" ref="D54:D78" si="6">T54*$C$2*1.4*(1+(50-$B$9)/100)</f>
        <v>39.709845000000008</v>
      </c>
      <c r="E54" s="139" t="s">
        <v>56</v>
      </c>
      <c r="F54" s="173"/>
      <c r="G54" s="113" t="s">
        <v>115</v>
      </c>
      <c r="H54" s="224">
        <v>8232</v>
      </c>
      <c r="I54" s="215">
        <f>U54*$C$2*1.4*(1+(50-$B$9)/100)</f>
        <v>57.967244999999998</v>
      </c>
      <c r="J54" s="124" t="s">
        <v>275</v>
      </c>
      <c r="K54" s="53"/>
      <c r="L54" s="53"/>
      <c r="M54" s="41"/>
      <c r="N54" s="35"/>
      <c r="O54" s="27"/>
      <c r="P54" s="113" t="s">
        <v>39</v>
      </c>
      <c r="Q54" s="224">
        <v>7876</v>
      </c>
      <c r="R54" s="215">
        <f t="shared" si="5"/>
        <v>627.90241500000002</v>
      </c>
      <c r="S54" s="139" t="s">
        <v>40</v>
      </c>
      <c r="T54" s="293">
        <v>0.26100000000000001</v>
      </c>
      <c r="U54" s="294">
        <v>0.38100000000000001</v>
      </c>
      <c r="V54" s="294">
        <v>4.1269999999999998</v>
      </c>
      <c r="W54" s="19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</row>
    <row r="55" spans="2:39" s="56" customFormat="1" ht="16.5" customHeight="1">
      <c r="B55" s="106" t="s">
        <v>216</v>
      </c>
      <c r="C55" s="224">
        <v>7223</v>
      </c>
      <c r="D55" s="215">
        <f>T55*$C$2*1.4*(1+(50-$B$9)/100)</f>
        <v>43.057034999999992</v>
      </c>
      <c r="E55" s="139" t="s">
        <v>133</v>
      </c>
      <c r="F55" s="173"/>
      <c r="G55" s="113" t="s">
        <v>263</v>
      </c>
      <c r="H55" s="224">
        <v>8233</v>
      </c>
      <c r="I55" s="215">
        <f t="shared" ref="I55:I72" si="7">U55*$C$2*1.4*(1+(50-$B$9)/100)</f>
        <v>57.967244999999998</v>
      </c>
      <c r="J55" s="124" t="s">
        <v>275</v>
      </c>
      <c r="K55" s="53"/>
      <c r="L55" s="53"/>
      <c r="M55" s="41"/>
      <c r="N55" s="35"/>
      <c r="O55" s="27"/>
      <c r="P55" s="113" t="s">
        <v>121</v>
      </c>
      <c r="Q55" s="224">
        <v>7877</v>
      </c>
      <c r="R55" s="215">
        <f t="shared" si="5"/>
        <v>641.89975500000003</v>
      </c>
      <c r="S55" s="139" t="s">
        <v>167</v>
      </c>
      <c r="T55" s="293">
        <v>0.28299999999999997</v>
      </c>
      <c r="U55" s="294">
        <v>0.38100000000000001</v>
      </c>
      <c r="V55" s="294">
        <v>4.2190000000000003</v>
      </c>
      <c r="W55" s="19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</row>
    <row r="56" spans="2:39" s="56" customFormat="1" ht="15.75" customHeight="1">
      <c r="B56" s="106" t="s">
        <v>115</v>
      </c>
      <c r="C56" s="224">
        <v>7232</v>
      </c>
      <c r="D56" s="215">
        <f>T56*$C$2*1.4*(1+(50-$B$9)/100)</f>
        <v>55.685069999999996</v>
      </c>
      <c r="E56" s="139" t="s">
        <v>127</v>
      </c>
      <c r="F56" s="173"/>
      <c r="G56" s="113" t="s">
        <v>377</v>
      </c>
      <c r="H56" s="224">
        <v>8234</v>
      </c>
      <c r="I56" s="215">
        <f t="shared" si="7"/>
        <v>63.596609999999998</v>
      </c>
      <c r="J56" s="124" t="s">
        <v>276</v>
      </c>
      <c r="K56" s="53"/>
      <c r="L56" s="53"/>
      <c r="M56" s="41"/>
      <c r="N56" s="35"/>
      <c r="O56" s="27"/>
      <c r="P56" s="113" t="s">
        <v>282</v>
      </c>
      <c r="Q56" s="224">
        <v>7878</v>
      </c>
      <c r="R56" s="215">
        <f t="shared" si="5"/>
        <v>677.50168500000007</v>
      </c>
      <c r="S56" s="139" t="s">
        <v>168</v>
      </c>
      <c r="T56" s="293">
        <v>0.36599999999999999</v>
      </c>
      <c r="U56" s="294">
        <v>0.41799999999999998</v>
      </c>
      <c r="V56" s="294">
        <v>4.4530000000000003</v>
      </c>
      <c r="W56" s="19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</row>
    <row r="57" spans="2:39" s="56" customFormat="1" ht="15.75" customHeight="1">
      <c r="B57" s="106" t="s">
        <v>264</v>
      </c>
      <c r="C57" s="224">
        <v>7233</v>
      </c>
      <c r="D57" s="215">
        <f t="shared" si="6"/>
        <v>56.29365</v>
      </c>
      <c r="E57" s="139" t="s">
        <v>127</v>
      </c>
      <c r="F57" s="173"/>
      <c r="G57" s="113" t="s">
        <v>89</v>
      </c>
      <c r="H57" s="224">
        <v>8243</v>
      </c>
      <c r="I57" s="215">
        <f t="shared" si="7"/>
        <v>94.02561</v>
      </c>
      <c r="J57" s="124" t="s">
        <v>232</v>
      </c>
      <c r="K57" s="53"/>
      <c r="L57" s="53"/>
      <c r="M57" s="70"/>
      <c r="N57" s="35"/>
      <c r="O57" s="27"/>
      <c r="P57" s="113" t="s">
        <v>284</v>
      </c>
      <c r="Q57" s="224">
        <v>7887</v>
      </c>
      <c r="R57" s="215">
        <f t="shared" si="5"/>
        <v>907.240635</v>
      </c>
      <c r="S57" s="147" t="s">
        <v>14</v>
      </c>
      <c r="T57" s="293">
        <v>0.37</v>
      </c>
      <c r="U57" s="294">
        <v>0.61799999999999999</v>
      </c>
      <c r="V57" s="294">
        <v>5.9630000000000001</v>
      </c>
      <c r="W57" s="19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</row>
    <row r="58" spans="2:39" s="56" customFormat="1" ht="14.25" customHeight="1">
      <c r="B58" s="106" t="s">
        <v>116</v>
      </c>
      <c r="C58" s="224">
        <v>7234</v>
      </c>
      <c r="D58" s="215">
        <f t="shared" si="6"/>
        <v>60.705855</v>
      </c>
      <c r="E58" s="139" t="s">
        <v>4</v>
      </c>
      <c r="F58" s="173"/>
      <c r="G58" s="113" t="s">
        <v>79</v>
      </c>
      <c r="H58" s="224">
        <v>8244</v>
      </c>
      <c r="I58" s="215">
        <f t="shared" si="7"/>
        <v>94.02561</v>
      </c>
      <c r="J58" s="124" t="s">
        <v>232</v>
      </c>
      <c r="K58" s="53"/>
      <c r="L58" s="53"/>
      <c r="M58" s="41"/>
      <c r="N58" s="35"/>
      <c r="O58" s="27"/>
      <c r="P58" s="113" t="s">
        <v>122</v>
      </c>
      <c r="Q58" s="224">
        <v>7888</v>
      </c>
      <c r="R58" s="215">
        <f t="shared" si="5"/>
        <v>935.99603999999999</v>
      </c>
      <c r="S58" s="147" t="s">
        <v>14</v>
      </c>
      <c r="T58" s="293">
        <v>0.39900000000000002</v>
      </c>
      <c r="U58" s="294">
        <v>0.61799999999999999</v>
      </c>
      <c r="V58" s="294">
        <v>6.1520000000000001</v>
      </c>
      <c r="W58" s="19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</row>
    <row r="59" spans="2:39" s="56" customFormat="1" ht="15.75" customHeight="1">
      <c r="B59" s="106" t="s">
        <v>112</v>
      </c>
      <c r="C59" s="224">
        <v>7243</v>
      </c>
      <c r="D59" s="215">
        <f t="shared" si="6"/>
        <v>85.04905500000001</v>
      </c>
      <c r="E59" s="139" t="s">
        <v>54</v>
      </c>
      <c r="F59" s="173"/>
      <c r="G59" s="113" t="s">
        <v>38</v>
      </c>
      <c r="H59" s="224">
        <v>8245</v>
      </c>
      <c r="I59" s="215">
        <f t="shared" si="7"/>
        <v>98.742104999999995</v>
      </c>
      <c r="J59" s="124" t="s">
        <v>232</v>
      </c>
      <c r="K59" s="53"/>
      <c r="L59" s="53"/>
      <c r="M59" s="41"/>
      <c r="N59" s="35"/>
      <c r="O59" s="27"/>
      <c r="P59" s="113" t="s">
        <v>283</v>
      </c>
      <c r="Q59" s="224">
        <v>7889</v>
      </c>
      <c r="R59" s="215">
        <f t="shared" si="5"/>
        <v>967.49005499999998</v>
      </c>
      <c r="S59" s="147" t="s">
        <v>36</v>
      </c>
      <c r="T59" s="293">
        <v>0.55900000000000005</v>
      </c>
      <c r="U59" s="294">
        <v>0.64900000000000002</v>
      </c>
      <c r="V59" s="294">
        <v>6.359</v>
      </c>
      <c r="W59" s="19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</row>
    <row r="60" spans="2:39" s="56" customFormat="1" ht="17.25" customHeight="1">
      <c r="B60" s="106" t="s">
        <v>79</v>
      </c>
      <c r="C60" s="224">
        <v>7244</v>
      </c>
      <c r="D60" s="215">
        <f t="shared" si="6"/>
        <v>88.244100000000003</v>
      </c>
      <c r="E60" s="139" t="s">
        <v>5</v>
      </c>
      <c r="F60" s="173"/>
      <c r="G60" s="113" t="s">
        <v>318</v>
      </c>
      <c r="H60" s="224">
        <v>8254</v>
      </c>
      <c r="I60" s="215">
        <f>U60*$C$2*1.4*(1+(50-$B$9)/100)</f>
        <v>139.21267500000002</v>
      </c>
      <c r="J60" s="124" t="s">
        <v>235</v>
      </c>
      <c r="K60" s="53"/>
      <c r="L60" s="53"/>
      <c r="M60" s="41"/>
      <c r="N60" s="35"/>
      <c r="O60" s="27"/>
      <c r="P60" s="119" t="s">
        <v>285</v>
      </c>
      <c r="Q60" s="224">
        <v>7898</v>
      </c>
      <c r="R60" s="246">
        <f>V60*$C$2*1.4*(1+(50-$B$9)/100)</f>
        <v>1415.404935</v>
      </c>
      <c r="S60" s="147" t="s">
        <v>314</v>
      </c>
      <c r="T60" s="293">
        <v>0.57999999999999996</v>
      </c>
      <c r="U60" s="294">
        <v>0.91500000000000004</v>
      </c>
      <c r="V60" s="294">
        <v>9.3030000000000008</v>
      </c>
      <c r="W60" s="19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</row>
    <row r="61" spans="2:39" s="56" customFormat="1" ht="15.75" customHeight="1" thickBot="1">
      <c r="B61" s="106" t="s">
        <v>80</v>
      </c>
      <c r="C61" s="224">
        <v>7245</v>
      </c>
      <c r="D61" s="215">
        <f t="shared" si="6"/>
        <v>96.916365000000013</v>
      </c>
      <c r="E61" s="139" t="s">
        <v>6</v>
      </c>
      <c r="F61" s="173"/>
      <c r="G61" s="113" t="s">
        <v>241</v>
      </c>
      <c r="H61" s="224">
        <v>8255</v>
      </c>
      <c r="I61" s="215">
        <f t="shared" si="7"/>
        <v>139.21267500000002</v>
      </c>
      <c r="J61" s="124" t="s">
        <v>235</v>
      </c>
      <c r="K61" s="53"/>
      <c r="L61" s="53"/>
      <c r="M61" s="41"/>
      <c r="N61" s="35"/>
      <c r="O61" s="27"/>
      <c r="P61" s="114" t="s">
        <v>123</v>
      </c>
      <c r="Q61" s="227">
        <v>7899</v>
      </c>
      <c r="R61" s="247">
        <f>V61*$C$2*1.4*(1+(50-$B$9)/100)</f>
        <v>1448.4204</v>
      </c>
      <c r="S61" s="179" t="s">
        <v>314</v>
      </c>
      <c r="T61" s="293">
        <v>0.63700000000000001</v>
      </c>
      <c r="U61" s="294">
        <v>0.91500000000000004</v>
      </c>
      <c r="V61" s="294">
        <v>9.52</v>
      </c>
      <c r="W61" s="19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</row>
    <row r="62" spans="2:39" s="56" customFormat="1" ht="15.75" customHeight="1">
      <c r="B62" s="106" t="s">
        <v>271</v>
      </c>
      <c r="C62" s="224">
        <v>7254</v>
      </c>
      <c r="D62" s="215">
        <f t="shared" si="6"/>
        <v>124.911045</v>
      </c>
      <c r="E62" s="139" t="s">
        <v>177</v>
      </c>
      <c r="F62" s="173"/>
      <c r="G62" s="113" t="s">
        <v>85</v>
      </c>
      <c r="H62" s="224">
        <v>8256</v>
      </c>
      <c r="I62" s="215">
        <f t="shared" si="7"/>
        <v>141.95128500000004</v>
      </c>
      <c r="J62" s="126" t="s">
        <v>277</v>
      </c>
      <c r="K62" s="71"/>
      <c r="L62" s="71"/>
      <c r="M62" s="72"/>
      <c r="N62" s="72"/>
      <c r="O62" s="72"/>
      <c r="P62" s="153"/>
      <c r="Q62" s="153"/>
      <c r="R62" s="153"/>
      <c r="S62" s="153"/>
      <c r="T62" s="293">
        <v>0.82099999999999995</v>
      </c>
      <c r="U62" s="294">
        <v>0.93300000000000005</v>
      </c>
      <c r="V62" s="292"/>
      <c r="W62" s="19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</row>
    <row r="63" spans="2:39" s="56" customFormat="1" ht="15.75" customHeight="1">
      <c r="B63" s="106" t="s">
        <v>333</v>
      </c>
      <c r="C63" s="224">
        <v>7255</v>
      </c>
      <c r="D63" s="215">
        <f t="shared" si="6"/>
        <v>125.823915</v>
      </c>
      <c r="E63" s="139" t="s">
        <v>177</v>
      </c>
      <c r="F63" s="173"/>
      <c r="G63" s="113" t="s">
        <v>76</v>
      </c>
      <c r="H63" s="224">
        <v>8265</v>
      </c>
      <c r="I63" s="215">
        <f t="shared" si="7"/>
        <v>192.76771500000001</v>
      </c>
      <c r="J63" s="126" t="s">
        <v>237</v>
      </c>
      <c r="K63" s="29"/>
      <c r="L63" s="29"/>
      <c r="M63" s="73"/>
      <c r="N63" s="73"/>
      <c r="O63" s="73"/>
      <c r="P63" s="386"/>
      <c r="Q63" s="386"/>
      <c r="R63" s="386"/>
      <c r="S63" s="386"/>
      <c r="T63" s="293">
        <v>0.82699999999999996</v>
      </c>
      <c r="U63" s="294">
        <v>1.2669999999999999</v>
      </c>
      <c r="V63" s="298"/>
      <c r="W63" s="19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</row>
    <row r="64" spans="2:39" s="56" customFormat="1" ht="15.75" customHeight="1">
      <c r="B64" s="106" t="s">
        <v>75</v>
      </c>
      <c r="C64" s="224">
        <v>7256</v>
      </c>
      <c r="D64" s="215">
        <f t="shared" si="6"/>
        <v>133.12687499999998</v>
      </c>
      <c r="E64" s="139" t="s">
        <v>334</v>
      </c>
      <c r="F64" s="173"/>
      <c r="G64" s="113" t="s">
        <v>307</v>
      </c>
      <c r="H64" s="224">
        <v>8266</v>
      </c>
      <c r="I64" s="215">
        <f t="shared" si="7"/>
        <v>192.76771500000001</v>
      </c>
      <c r="J64" s="126" t="s">
        <v>237</v>
      </c>
      <c r="K64" s="29"/>
      <c r="L64" s="29"/>
      <c r="M64" s="73"/>
      <c r="N64" s="73"/>
      <c r="O64" s="73"/>
      <c r="P64" s="386"/>
      <c r="Q64" s="386"/>
      <c r="R64" s="386"/>
      <c r="S64" s="386"/>
      <c r="T64" s="293">
        <v>0.875</v>
      </c>
      <c r="U64" s="294">
        <v>1.2669999999999999</v>
      </c>
      <c r="V64" s="298"/>
      <c r="W64" s="19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</row>
    <row r="65" spans="1:39" s="34" customFormat="1" ht="15.75" customHeight="1">
      <c r="B65" s="106" t="s">
        <v>76</v>
      </c>
      <c r="C65" s="224">
        <v>7265</v>
      </c>
      <c r="D65" s="215">
        <f t="shared" si="6"/>
        <v>168.88095000000001</v>
      </c>
      <c r="E65" s="139" t="s">
        <v>301</v>
      </c>
      <c r="F65" s="173"/>
      <c r="G65" s="113" t="s">
        <v>309</v>
      </c>
      <c r="H65" s="224">
        <v>8267</v>
      </c>
      <c r="I65" s="215">
        <f t="shared" si="7"/>
        <v>197.17992000000001</v>
      </c>
      <c r="J65" s="126" t="s">
        <v>237</v>
      </c>
      <c r="K65" s="172"/>
      <c r="L65" s="38"/>
      <c r="M65" s="41"/>
      <c r="N65" s="41"/>
      <c r="O65" s="41"/>
      <c r="P65" s="386" t="s">
        <v>403</v>
      </c>
      <c r="Q65" s="386"/>
      <c r="R65" s="386"/>
      <c r="S65" s="386"/>
      <c r="T65" s="293">
        <v>1.1100000000000001</v>
      </c>
      <c r="U65" s="294">
        <v>1.296</v>
      </c>
      <c r="V65" s="299"/>
      <c r="W65" s="19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</row>
    <row r="66" spans="1:39" s="34" customFormat="1" ht="15.75" customHeight="1" thickBot="1">
      <c r="B66" s="106" t="s">
        <v>307</v>
      </c>
      <c r="C66" s="224">
        <v>7266</v>
      </c>
      <c r="D66" s="215">
        <f t="shared" si="6"/>
        <v>172.07599499999998</v>
      </c>
      <c r="E66" s="139" t="s">
        <v>301</v>
      </c>
      <c r="F66" s="199" t="s">
        <v>347</v>
      </c>
      <c r="G66" s="113" t="s">
        <v>59</v>
      </c>
      <c r="H66" s="224">
        <v>8276</v>
      </c>
      <c r="I66" s="215">
        <f t="shared" si="7"/>
        <v>405.46642499999996</v>
      </c>
      <c r="J66" s="127" t="s">
        <v>217</v>
      </c>
      <c r="K66" s="172"/>
      <c r="L66" s="38"/>
      <c r="M66" s="41"/>
      <c r="N66" s="41"/>
      <c r="O66" s="41"/>
      <c r="P66" s="388"/>
      <c r="Q66" s="388"/>
      <c r="R66" s="388"/>
      <c r="S66" s="388"/>
      <c r="T66" s="293">
        <v>1.131</v>
      </c>
      <c r="U66" s="294">
        <v>2.665</v>
      </c>
      <c r="V66" s="300"/>
      <c r="W66" s="19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</row>
    <row r="67" spans="1:39" s="34" customFormat="1" ht="15.75" customHeight="1" thickBot="1">
      <c r="B67" s="256" t="s">
        <v>289</v>
      </c>
      <c r="C67" s="253">
        <v>1566</v>
      </c>
      <c r="D67" s="254">
        <f t="shared" si="6"/>
        <v>224.41387500000002</v>
      </c>
      <c r="E67" s="257" t="s">
        <v>290</v>
      </c>
      <c r="F67" s="199" t="s">
        <v>291</v>
      </c>
      <c r="G67" s="113" t="s">
        <v>259</v>
      </c>
      <c r="H67" s="224">
        <v>8277</v>
      </c>
      <c r="I67" s="215">
        <f t="shared" si="7"/>
        <v>405.46642499999996</v>
      </c>
      <c r="J67" s="127" t="s">
        <v>217</v>
      </c>
      <c r="K67" s="172"/>
      <c r="L67" s="38"/>
      <c r="M67" s="41"/>
      <c r="N67" s="41"/>
      <c r="O67" s="41"/>
      <c r="P67" s="103" t="s">
        <v>31</v>
      </c>
      <c r="Q67" s="104" t="s">
        <v>30</v>
      </c>
      <c r="R67" s="105" t="s">
        <v>32</v>
      </c>
      <c r="S67" s="104" t="s">
        <v>300</v>
      </c>
      <c r="T67" s="293">
        <v>1.4750000000000001</v>
      </c>
      <c r="U67" s="294">
        <v>2.665</v>
      </c>
      <c r="V67" s="300"/>
      <c r="W67" s="19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</row>
    <row r="68" spans="1:39" s="34" customFormat="1" ht="15.75" customHeight="1">
      <c r="B68" s="106" t="s">
        <v>309</v>
      </c>
      <c r="C68" s="224">
        <v>7267</v>
      </c>
      <c r="D68" s="215">
        <f t="shared" si="6"/>
        <v>185.92119</v>
      </c>
      <c r="E68" s="139" t="s">
        <v>301</v>
      </c>
      <c r="F68" s="173"/>
      <c r="G68" s="113" t="s">
        <v>81</v>
      </c>
      <c r="H68" s="224">
        <v>8278</v>
      </c>
      <c r="I68" s="215">
        <f t="shared" si="7"/>
        <v>405.46642499999996</v>
      </c>
      <c r="J68" s="127" t="s">
        <v>218</v>
      </c>
      <c r="K68" s="172"/>
      <c r="L68" s="38"/>
      <c r="M68" s="41"/>
      <c r="N68" s="41"/>
      <c r="O68" s="41"/>
      <c r="P68" s="115" t="s">
        <v>160</v>
      </c>
      <c r="Q68" s="222">
        <v>8111</v>
      </c>
      <c r="R68" s="214">
        <f>V68*$C$2*1.45*(1+(50-$B$9)/100)</f>
        <v>45.855416249999998</v>
      </c>
      <c r="S68" s="143" t="s">
        <v>286</v>
      </c>
      <c r="T68" s="293">
        <v>1.222</v>
      </c>
      <c r="U68" s="294">
        <v>2.665</v>
      </c>
      <c r="V68" s="294">
        <v>0.29099999999999998</v>
      </c>
      <c r="W68" s="19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</row>
    <row r="69" spans="1:39" s="34" customFormat="1" ht="15.75" customHeight="1">
      <c r="A69" s="74"/>
      <c r="B69" s="106" t="s">
        <v>59</v>
      </c>
      <c r="C69" s="224">
        <v>7276</v>
      </c>
      <c r="D69" s="215">
        <f t="shared" si="6"/>
        <v>313.11441000000002</v>
      </c>
      <c r="E69" s="139" t="s">
        <v>228</v>
      </c>
      <c r="F69" s="173"/>
      <c r="G69" s="113" t="s">
        <v>108</v>
      </c>
      <c r="H69" s="224">
        <v>8287</v>
      </c>
      <c r="I69" s="215">
        <f t="shared" si="7"/>
        <v>541.33190999999999</v>
      </c>
      <c r="J69" s="124" t="s">
        <v>278</v>
      </c>
      <c r="K69" s="172"/>
      <c r="L69" s="75"/>
      <c r="M69" s="76"/>
      <c r="N69" s="77"/>
      <c r="O69" s="77"/>
      <c r="P69" s="107" t="s">
        <v>159</v>
      </c>
      <c r="Q69" s="224">
        <v>8122</v>
      </c>
      <c r="R69" s="215">
        <f>V69*$C$2*1.45*(1+(50-$B$9)/100)</f>
        <v>58.461716249999995</v>
      </c>
      <c r="S69" s="144" t="s">
        <v>287</v>
      </c>
      <c r="T69" s="293">
        <v>2.0579999999999998</v>
      </c>
      <c r="U69" s="294">
        <v>3.5579999999999998</v>
      </c>
      <c r="V69" s="294">
        <v>0.371</v>
      </c>
      <c r="W69" s="19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</row>
    <row r="70" spans="1:39" s="34" customFormat="1" ht="15.75" customHeight="1">
      <c r="A70" s="74"/>
      <c r="B70" s="106" t="s">
        <v>259</v>
      </c>
      <c r="C70" s="224">
        <v>7277</v>
      </c>
      <c r="D70" s="215">
        <f t="shared" si="6"/>
        <v>316.91803500000003</v>
      </c>
      <c r="E70" s="139" t="s">
        <v>228</v>
      </c>
      <c r="F70" s="173"/>
      <c r="G70" s="113" t="s">
        <v>298</v>
      </c>
      <c r="H70" s="224">
        <v>8288</v>
      </c>
      <c r="I70" s="215">
        <f t="shared" si="7"/>
        <v>541.33190999999999</v>
      </c>
      <c r="J70" s="124" t="s">
        <v>219</v>
      </c>
      <c r="K70" s="172"/>
      <c r="L70" s="75"/>
      <c r="M70" s="76"/>
      <c r="N70" s="77"/>
      <c r="O70" s="77"/>
      <c r="P70" s="107" t="s">
        <v>158</v>
      </c>
      <c r="Q70" s="224">
        <v>8133</v>
      </c>
      <c r="R70" s="215">
        <f>V70*$C$2*1.4*(1+(50-$B$9)/100)</f>
        <v>87.026939999999996</v>
      </c>
      <c r="S70" s="139" t="s">
        <v>223</v>
      </c>
      <c r="T70" s="293">
        <v>2.0830000000000002</v>
      </c>
      <c r="U70" s="294">
        <v>3.5579999999999998</v>
      </c>
      <c r="V70" s="294">
        <v>0.57199999999999995</v>
      </c>
      <c r="W70" s="19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</row>
    <row r="71" spans="1:39" s="34" customFormat="1" ht="15.75" customHeight="1">
      <c r="A71" s="74"/>
      <c r="B71" s="106" t="s">
        <v>81</v>
      </c>
      <c r="C71" s="224">
        <v>7278</v>
      </c>
      <c r="D71" s="215">
        <f t="shared" si="6"/>
        <v>335.17543499999999</v>
      </c>
      <c r="E71" s="139" t="s">
        <v>228</v>
      </c>
      <c r="F71" s="173"/>
      <c r="G71" s="113" t="s">
        <v>60</v>
      </c>
      <c r="H71" s="224">
        <v>8289</v>
      </c>
      <c r="I71" s="215">
        <f t="shared" si="7"/>
        <v>551.52562499999999</v>
      </c>
      <c r="J71" s="124" t="s">
        <v>249</v>
      </c>
      <c r="K71" s="172"/>
      <c r="L71" s="75"/>
      <c r="M71" s="76"/>
      <c r="N71" s="77"/>
      <c r="O71" s="77"/>
      <c r="P71" s="107" t="s">
        <v>272</v>
      </c>
      <c r="Q71" s="224">
        <v>8144</v>
      </c>
      <c r="R71" s="215">
        <f>V71*$C$2*1.4*(1+(50-$B$9)/100)</f>
        <v>144.23345999999998</v>
      </c>
      <c r="S71" s="139" t="s">
        <v>251</v>
      </c>
      <c r="T71" s="293">
        <v>2.2029999999999998</v>
      </c>
      <c r="U71" s="294">
        <v>3.625</v>
      </c>
      <c r="V71" s="294">
        <v>0.94799999999999995</v>
      </c>
      <c r="W71" s="19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</row>
    <row r="72" spans="1:39" s="34" customFormat="1" ht="15.75" customHeight="1">
      <c r="A72" s="74"/>
      <c r="B72" s="256" t="s">
        <v>316</v>
      </c>
      <c r="C72" s="253">
        <v>1586</v>
      </c>
      <c r="D72" s="254">
        <f>T72*$C$2*1.4*(1+(50-$B$9)/100)</f>
        <v>545.89625999999998</v>
      </c>
      <c r="E72" s="257" t="s">
        <v>26</v>
      </c>
      <c r="F72" s="199" t="s">
        <v>347</v>
      </c>
      <c r="G72" s="119" t="s">
        <v>105</v>
      </c>
      <c r="H72" s="224">
        <v>8298</v>
      </c>
      <c r="I72" s="215">
        <f t="shared" si="7"/>
        <v>864.94432499999982</v>
      </c>
      <c r="J72" s="124" t="s">
        <v>242</v>
      </c>
      <c r="K72" s="418" t="s">
        <v>347</v>
      </c>
      <c r="L72" s="418"/>
      <c r="M72" s="418"/>
      <c r="N72" s="418"/>
      <c r="O72" s="419"/>
      <c r="P72" s="107" t="s">
        <v>389</v>
      </c>
      <c r="Q72" s="224">
        <v>8155</v>
      </c>
      <c r="R72" s="215">
        <f>V72*$C$2*1.4*(1+(50-$B$9)/100)</f>
        <v>211.02511500000003</v>
      </c>
      <c r="S72" s="145" t="s">
        <v>252</v>
      </c>
      <c r="T72" s="293">
        <v>3.5880000000000001</v>
      </c>
      <c r="U72" s="294">
        <v>5.6849999999999996</v>
      </c>
      <c r="V72" s="294">
        <v>1.387</v>
      </c>
      <c r="W72" s="19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</row>
    <row r="73" spans="1:39" s="34" customFormat="1" ht="15.75" customHeight="1" thickBot="1">
      <c r="B73" s="106" t="s">
        <v>108</v>
      </c>
      <c r="C73" s="224">
        <v>7287</v>
      </c>
      <c r="D73" s="215">
        <f t="shared" si="6"/>
        <v>442.43765999999994</v>
      </c>
      <c r="E73" s="139" t="s">
        <v>229</v>
      </c>
      <c r="F73" s="199" t="s">
        <v>292</v>
      </c>
      <c r="G73" s="114" t="s">
        <v>296</v>
      </c>
      <c r="H73" s="227">
        <v>8299</v>
      </c>
      <c r="I73" s="217">
        <f>U73*$C$2*1.4*(1+(50-$B$9)/100)</f>
        <v>864.94432499999982</v>
      </c>
      <c r="J73" s="134" t="s">
        <v>242</v>
      </c>
      <c r="K73" s="418" t="s">
        <v>291</v>
      </c>
      <c r="L73" s="418"/>
      <c r="M73" s="418"/>
      <c r="N73" s="418"/>
      <c r="O73" s="419"/>
      <c r="P73" s="258" t="s">
        <v>68</v>
      </c>
      <c r="Q73" s="253">
        <v>4055</v>
      </c>
      <c r="R73" s="254">
        <f t="shared" ref="R73:R79" si="8">V73*$C$2*1.4*(1+(50-$B$9)/100)</f>
        <v>268.38378</v>
      </c>
      <c r="S73" s="259" t="s">
        <v>227</v>
      </c>
      <c r="T73" s="293">
        <v>2.9079999999999999</v>
      </c>
      <c r="U73" s="294">
        <v>5.6849999999999996</v>
      </c>
      <c r="V73" s="294">
        <v>1.764</v>
      </c>
      <c r="W73" s="19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</row>
    <row r="74" spans="1:39" s="34" customFormat="1" ht="15.75" customHeight="1">
      <c r="B74" s="106" t="s">
        <v>298</v>
      </c>
      <c r="C74" s="224">
        <v>7288</v>
      </c>
      <c r="D74" s="215">
        <f t="shared" si="6"/>
        <v>442.74195000000009</v>
      </c>
      <c r="E74" s="139" t="s">
        <v>229</v>
      </c>
      <c r="F74" s="173"/>
      <c r="G74" s="427" t="s">
        <v>8</v>
      </c>
      <c r="H74" s="427"/>
      <c r="I74" s="427"/>
      <c r="J74" s="427"/>
      <c r="K74" s="418" t="s">
        <v>347</v>
      </c>
      <c r="L74" s="418"/>
      <c r="M74" s="418"/>
      <c r="N74" s="418"/>
      <c r="O74" s="419"/>
      <c r="P74" s="107" t="s">
        <v>20</v>
      </c>
      <c r="Q74" s="224">
        <v>8166</v>
      </c>
      <c r="R74" s="215">
        <f t="shared" si="8"/>
        <v>292.11840000000001</v>
      </c>
      <c r="S74" s="145" t="s">
        <v>253</v>
      </c>
      <c r="T74" s="293">
        <v>2.91</v>
      </c>
      <c r="U74" s="301"/>
      <c r="V74" s="294">
        <v>1.92</v>
      </c>
      <c r="W74" s="19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</row>
    <row r="75" spans="1:39" s="34" customFormat="1" ht="15.75" customHeight="1">
      <c r="B75" s="106" t="s">
        <v>60</v>
      </c>
      <c r="C75" s="224">
        <v>7289</v>
      </c>
      <c r="D75" s="215">
        <f t="shared" si="6"/>
        <v>468.75874499999998</v>
      </c>
      <c r="E75" s="139" t="s">
        <v>229</v>
      </c>
      <c r="F75" s="173"/>
      <c r="G75" s="386"/>
      <c r="H75" s="386"/>
      <c r="I75" s="386"/>
      <c r="J75" s="386"/>
      <c r="K75" s="418" t="s">
        <v>291</v>
      </c>
      <c r="L75" s="418"/>
      <c r="M75" s="418"/>
      <c r="N75" s="418"/>
      <c r="O75" s="419"/>
      <c r="P75" s="258" t="s">
        <v>293</v>
      </c>
      <c r="Q75" s="253">
        <v>4066</v>
      </c>
      <c r="R75" s="254">
        <f t="shared" si="8"/>
        <v>376.71101999999996</v>
      </c>
      <c r="S75" s="259" t="s">
        <v>66</v>
      </c>
      <c r="T75" s="293">
        <v>3.081</v>
      </c>
      <c r="U75" s="301"/>
      <c r="V75" s="294">
        <v>2.476</v>
      </c>
      <c r="W75" s="19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</row>
    <row r="76" spans="1:39" s="34" customFormat="1" ht="15.75" customHeight="1" thickBot="1">
      <c r="B76" s="256" t="s">
        <v>315</v>
      </c>
      <c r="C76" s="253">
        <v>1596</v>
      </c>
      <c r="D76" s="254">
        <f t="shared" si="6"/>
        <v>818.08366499999988</v>
      </c>
      <c r="E76" s="255" t="s">
        <v>173</v>
      </c>
      <c r="F76" s="199" t="s">
        <v>347</v>
      </c>
      <c r="G76" s="388"/>
      <c r="H76" s="388"/>
      <c r="I76" s="388"/>
      <c r="J76" s="388"/>
      <c r="K76" s="75"/>
      <c r="L76" s="75"/>
      <c r="M76" s="201"/>
      <c r="N76" s="202"/>
      <c r="O76" s="202"/>
      <c r="P76" s="107" t="s">
        <v>157</v>
      </c>
      <c r="Q76" s="224">
        <v>8177</v>
      </c>
      <c r="R76" s="215">
        <f t="shared" si="8"/>
        <v>586.51897499999995</v>
      </c>
      <c r="S76" s="145" t="s">
        <v>254</v>
      </c>
      <c r="T76" s="293">
        <v>5.3769999999999998</v>
      </c>
      <c r="U76" s="301"/>
      <c r="V76" s="294">
        <v>3.855</v>
      </c>
      <c r="W76" s="19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</row>
    <row r="77" spans="1:39" s="34" customFormat="1" ht="15.75" customHeight="1" thickBot="1">
      <c r="B77" s="106" t="s">
        <v>105</v>
      </c>
      <c r="C77" s="224">
        <v>7298</v>
      </c>
      <c r="D77" s="215">
        <f>T77*$C$2*1.4*(1+(50-$B$9)/100)</f>
        <v>686.32609500000001</v>
      </c>
      <c r="E77" s="124" t="s">
        <v>230</v>
      </c>
      <c r="F77" s="199" t="s">
        <v>292</v>
      </c>
      <c r="G77" s="103" t="s">
        <v>31</v>
      </c>
      <c r="H77" s="104" t="s">
        <v>30</v>
      </c>
      <c r="I77" s="105" t="s">
        <v>32</v>
      </c>
      <c r="J77" s="104" t="s">
        <v>300</v>
      </c>
      <c r="K77" s="75"/>
      <c r="L77" s="75"/>
      <c r="M77" s="201"/>
      <c r="N77" s="202"/>
      <c r="O77" s="202"/>
      <c r="P77" s="156" t="s">
        <v>382</v>
      </c>
      <c r="Q77" s="228">
        <v>8188</v>
      </c>
      <c r="R77" s="215">
        <f t="shared" si="8"/>
        <v>822.64801499999999</v>
      </c>
      <c r="S77" s="151" t="s">
        <v>173</v>
      </c>
      <c r="T77" s="293">
        <v>4.5110000000000001</v>
      </c>
      <c r="U77" s="302"/>
      <c r="V77" s="294">
        <v>5.407</v>
      </c>
      <c r="W77" s="19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</row>
    <row r="78" spans="1:39" s="34" customFormat="1" ht="15.75" customHeight="1" thickBot="1">
      <c r="A78" s="20"/>
      <c r="B78" s="109" t="s">
        <v>296</v>
      </c>
      <c r="C78" s="227">
        <v>7299</v>
      </c>
      <c r="D78" s="217">
        <f t="shared" si="6"/>
        <v>699.10627499999998</v>
      </c>
      <c r="E78" s="125" t="s">
        <v>230</v>
      </c>
      <c r="F78" s="199" t="s">
        <v>292</v>
      </c>
      <c r="G78" s="159" t="s">
        <v>138</v>
      </c>
      <c r="H78" s="224">
        <v>4936</v>
      </c>
      <c r="I78" s="215">
        <v>200</v>
      </c>
      <c r="J78" s="131" t="s">
        <v>310</v>
      </c>
      <c r="K78" s="415" t="s">
        <v>292</v>
      </c>
      <c r="L78" s="416"/>
      <c r="M78" s="416"/>
      <c r="N78" s="416"/>
      <c r="O78" s="417"/>
      <c r="P78" s="107" t="s">
        <v>381</v>
      </c>
      <c r="Q78" s="229">
        <v>8199</v>
      </c>
      <c r="R78" s="246">
        <f t="shared" si="8"/>
        <v>1322.292195</v>
      </c>
      <c r="S78" s="139" t="s">
        <v>314</v>
      </c>
      <c r="T78" s="293">
        <v>4.5949999999999998</v>
      </c>
      <c r="U78" s="303">
        <v>0.61199999999999999</v>
      </c>
      <c r="V78" s="294">
        <v>8.6910000000000007</v>
      </c>
      <c r="W78" s="19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</row>
    <row r="79" spans="1:39" s="34" customFormat="1" ht="15.75" customHeight="1" thickBot="1">
      <c r="A79" s="20"/>
      <c r="C79" s="51"/>
      <c r="D79" s="51"/>
      <c r="E79" s="51"/>
      <c r="F79" s="190"/>
      <c r="G79" s="165" t="s">
        <v>139</v>
      </c>
      <c r="H79" s="227">
        <v>4969</v>
      </c>
      <c r="I79" s="217">
        <v>400</v>
      </c>
      <c r="J79" s="132" t="s">
        <v>392</v>
      </c>
      <c r="K79" s="415" t="s">
        <v>347</v>
      </c>
      <c r="L79" s="416"/>
      <c r="M79" s="416"/>
      <c r="N79" s="416"/>
      <c r="O79" s="417"/>
      <c r="P79" s="109" t="s">
        <v>67</v>
      </c>
      <c r="Q79" s="230">
        <v>4099</v>
      </c>
      <c r="R79" s="247">
        <f t="shared" si="8"/>
        <v>1590.067395</v>
      </c>
      <c r="S79" s="179" t="s">
        <v>34</v>
      </c>
      <c r="T79" s="292"/>
      <c r="U79" s="303">
        <v>1.5840000000000001</v>
      </c>
      <c r="V79" s="294">
        <v>10.451000000000001</v>
      </c>
      <c r="W79" s="19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</row>
    <row r="80" spans="1:39" s="34" customFormat="1" ht="15.75" customHeight="1">
      <c r="B80" s="51"/>
      <c r="C80" s="51"/>
      <c r="D80" s="51"/>
      <c r="E80" s="51"/>
      <c r="F80" s="77"/>
      <c r="J80" s="78"/>
      <c r="K80" s="75"/>
      <c r="L80" s="75"/>
      <c r="M80" s="79"/>
      <c r="N80" s="79"/>
      <c r="O80" s="79"/>
      <c r="P80" s="80"/>
      <c r="Q80" s="81"/>
      <c r="R80" s="81"/>
      <c r="S80" s="41"/>
      <c r="T80" s="292"/>
      <c r="U80" s="288"/>
      <c r="V80" s="288"/>
      <c r="W80" s="19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</row>
    <row r="81" spans="1:39" s="34" customFormat="1" ht="15" customHeight="1">
      <c r="F81" s="51"/>
      <c r="G81" s="51"/>
      <c r="H81" s="51"/>
      <c r="I81" s="51"/>
      <c r="J81" s="78"/>
      <c r="K81" s="75"/>
      <c r="L81" s="75"/>
      <c r="M81" s="79"/>
      <c r="N81" s="79"/>
      <c r="O81" s="79"/>
      <c r="P81" s="82"/>
      <c r="Q81" s="55"/>
      <c r="R81" s="55"/>
      <c r="S81" s="41"/>
      <c r="T81" s="292"/>
      <c r="U81" s="288"/>
      <c r="V81" s="288"/>
      <c r="W81" s="19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</row>
    <row r="82" spans="1:39" s="34" customFormat="1" ht="39" customHeight="1" thickBot="1">
      <c r="B82" s="410" t="s">
        <v>61</v>
      </c>
      <c r="C82" s="410"/>
      <c r="D82" s="410"/>
      <c r="E82" s="410"/>
      <c r="F82" s="136"/>
      <c r="G82" s="422" t="s">
        <v>154</v>
      </c>
      <c r="H82" s="422"/>
      <c r="I82" s="422"/>
      <c r="J82" s="422"/>
      <c r="K82" s="75"/>
      <c r="L82" s="75"/>
      <c r="M82" s="83"/>
      <c r="N82" s="77"/>
      <c r="O82" s="77"/>
      <c r="P82" s="409" t="s">
        <v>163</v>
      </c>
      <c r="Q82" s="409"/>
      <c r="R82" s="409"/>
      <c r="S82" s="409"/>
      <c r="T82" s="292"/>
      <c r="U82" s="288"/>
      <c r="V82" s="288"/>
      <c r="W82" s="19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</row>
    <row r="83" spans="1:39" s="34" customFormat="1" ht="15.75" customHeight="1" thickBot="1">
      <c r="B83" s="103" t="s">
        <v>31</v>
      </c>
      <c r="C83" s="104" t="s">
        <v>30</v>
      </c>
      <c r="D83" s="104" t="s">
        <v>32</v>
      </c>
      <c r="E83" s="104" t="s">
        <v>300</v>
      </c>
      <c r="F83" s="77"/>
      <c r="G83" s="103" t="s">
        <v>31</v>
      </c>
      <c r="H83" s="104" t="s">
        <v>30</v>
      </c>
      <c r="I83" s="105" t="s">
        <v>32</v>
      </c>
      <c r="J83" s="104" t="s">
        <v>300</v>
      </c>
      <c r="K83" s="75"/>
      <c r="L83" s="75"/>
      <c r="M83" s="79"/>
      <c r="N83" s="77"/>
      <c r="O83" s="77"/>
      <c r="P83" s="103" t="s">
        <v>31</v>
      </c>
      <c r="Q83" s="104" t="s">
        <v>30</v>
      </c>
      <c r="R83" s="105" t="s">
        <v>32</v>
      </c>
      <c r="S83" s="104" t="s">
        <v>300</v>
      </c>
      <c r="T83" s="292"/>
      <c r="U83" s="288"/>
      <c r="V83" s="288"/>
      <c r="W83" s="19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</row>
    <row r="84" spans="1:39" s="34" customFormat="1" ht="15.75" customHeight="1">
      <c r="B84" s="120" t="s">
        <v>294</v>
      </c>
      <c r="C84" s="222">
        <v>9111</v>
      </c>
      <c r="D84" s="219">
        <f>T84*$C$2*1.4*(1+(50-$B$9)/100)</f>
        <v>49.142835000000005</v>
      </c>
      <c r="E84" s="139" t="s">
        <v>196</v>
      </c>
      <c r="F84" s="175"/>
      <c r="G84" s="111" t="s">
        <v>344</v>
      </c>
      <c r="H84" s="231">
        <v>8612</v>
      </c>
      <c r="I84" s="215">
        <f>U84*$C$2*1.45*(1+(50-$B$9)/100)</f>
        <v>87.613785000000007</v>
      </c>
      <c r="J84" s="146" t="s">
        <v>276</v>
      </c>
      <c r="K84" s="170"/>
      <c r="L84" s="75"/>
      <c r="M84" s="84"/>
      <c r="N84" s="84"/>
      <c r="O84" s="84"/>
      <c r="P84" s="120" t="s">
        <v>0</v>
      </c>
      <c r="Q84" s="222">
        <v>8721</v>
      </c>
      <c r="R84" s="220">
        <f>V84*$C$2*1.45*(1+(50-$B$9)/100)</f>
        <v>55.625298749999999</v>
      </c>
      <c r="S84" s="128" t="s">
        <v>125</v>
      </c>
      <c r="T84" s="293">
        <v>0.32300000000000001</v>
      </c>
      <c r="U84" s="294">
        <v>0.55600000000000005</v>
      </c>
      <c r="V84" s="294">
        <v>0.35299999999999998</v>
      </c>
      <c r="W84" s="19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</row>
    <row r="85" spans="1:39" s="34" customFormat="1" ht="15.75" customHeight="1">
      <c r="B85" s="120" t="s">
        <v>132</v>
      </c>
      <c r="C85" s="224">
        <v>9121</v>
      </c>
      <c r="D85" s="219">
        <f>T85*$C$2*1.4*(1+(50-$B$9)/100)</f>
        <v>50.968575000000001</v>
      </c>
      <c r="E85" s="139" t="s">
        <v>4</v>
      </c>
      <c r="F85" s="175"/>
      <c r="G85" s="111" t="s">
        <v>345</v>
      </c>
      <c r="H85" s="231">
        <v>8621</v>
      </c>
      <c r="I85" s="215">
        <f>U85*$C$2*1.45*(1+(50-$B$9)/100)</f>
        <v>91.553253749999982</v>
      </c>
      <c r="J85" s="147" t="s">
        <v>231</v>
      </c>
      <c r="K85" s="170"/>
      <c r="L85" s="75"/>
      <c r="M85" s="84"/>
      <c r="N85" s="84"/>
      <c r="O85" s="84"/>
      <c r="P85" s="120" t="s">
        <v>327</v>
      </c>
      <c r="Q85" s="224">
        <v>8731</v>
      </c>
      <c r="R85" s="220">
        <f t="shared" ref="R85:R102" si="9">V85*$C$2*1.4*(1+(50-$B$9)/100)</f>
        <v>70.290990000000008</v>
      </c>
      <c r="S85" s="124" t="s">
        <v>362</v>
      </c>
      <c r="T85" s="293">
        <v>0.33500000000000002</v>
      </c>
      <c r="U85" s="294">
        <v>0.58099999999999996</v>
      </c>
      <c r="V85" s="294">
        <v>0.46200000000000002</v>
      </c>
      <c r="W85" s="19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</row>
    <row r="86" spans="1:39" s="34" customFormat="1" ht="15.75" customHeight="1">
      <c r="B86" s="120" t="s">
        <v>433</v>
      </c>
      <c r="C86" s="224">
        <v>9122</v>
      </c>
      <c r="D86" s="219">
        <f t="shared" ref="D86:D137" si="10">T86*$C$2*1.4*(1+(50-$B$9)/100)</f>
        <v>51.729300000000009</v>
      </c>
      <c r="E86" s="139" t="s">
        <v>4</v>
      </c>
      <c r="F86" s="175"/>
      <c r="G86" s="111" t="s">
        <v>199</v>
      </c>
      <c r="H86" s="231">
        <v>8623</v>
      </c>
      <c r="I86" s="215">
        <f>U86*$C$2*1.45*(1+(50-$B$9)/100)</f>
        <v>112.19607000000001</v>
      </c>
      <c r="J86" s="147" t="s">
        <v>245</v>
      </c>
      <c r="K86" s="170"/>
      <c r="L86" s="75"/>
      <c r="M86" s="84"/>
      <c r="N86" s="84"/>
      <c r="O86" s="84"/>
      <c r="P86" s="120" t="s">
        <v>198</v>
      </c>
      <c r="Q86" s="224">
        <v>8732</v>
      </c>
      <c r="R86" s="220">
        <f t="shared" si="9"/>
        <v>75.007484999999988</v>
      </c>
      <c r="S86" s="124" t="s">
        <v>276</v>
      </c>
      <c r="T86" s="293">
        <v>0.34</v>
      </c>
      <c r="U86" s="294">
        <v>0.71199999999999997</v>
      </c>
      <c r="V86" s="294">
        <v>0.49299999999999999</v>
      </c>
      <c r="W86" s="19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</row>
    <row r="87" spans="1:39" s="34" customFormat="1" ht="15.75" customHeight="1">
      <c r="B87" s="120" t="s">
        <v>25</v>
      </c>
      <c r="C87" s="224">
        <v>9131</v>
      </c>
      <c r="D87" s="219">
        <f t="shared" si="10"/>
        <v>61.314435000000003</v>
      </c>
      <c r="E87" s="139" t="s">
        <v>197</v>
      </c>
      <c r="F87" s="175"/>
      <c r="G87" s="111" t="s">
        <v>3</v>
      </c>
      <c r="H87" s="231">
        <v>8631</v>
      </c>
      <c r="I87" s="215">
        <f t="shared" ref="I87:I100" si="11">U87*$C$2*1.4*(1+(50-$B$9)/100)</f>
        <v>115.6302</v>
      </c>
      <c r="J87" s="139" t="s">
        <v>234</v>
      </c>
      <c r="K87" s="170"/>
      <c r="L87" s="84"/>
      <c r="M87" s="76"/>
      <c r="N87" s="77"/>
      <c r="O87" s="77"/>
      <c r="P87" s="120" t="s">
        <v>213</v>
      </c>
      <c r="Q87" s="224">
        <v>8741</v>
      </c>
      <c r="R87" s="220">
        <f t="shared" si="9"/>
        <v>95.851349999999996</v>
      </c>
      <c r="S87" s="124" t="s">
        <v>411</v>
      </c>
      <c r="T87" s="293">
        <v>0.40300000000000002</v>
      </c>
      <c r="U87" s="294">
        <v>0.76</v>
      </c>
      <c r="V87" s="294">
        <v>0.63</v>
      </c>
      <c r="W87" s="19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</row>
    <row r="88" spans="1:39" s="34" customFormat="1" ht="15.75" customHeight="1">
      <c r="B88" s="120" t="s">
        <v>78</v>
      </c>
      <c r="C88" s="224">
        <v>9132</v>
      </c>
      <c r="D88" s="219">
        <f t="shared" si="10"/>
        <v>62.379449999999991</v>
      </c>
      <c r="E88" s="139" t="s">
        <v>197</v>
      </c>
      <c r="F88" s="175"/>
      <c r="G88" s="111" t="s">
        <v>86</v>
      </c>
      <c r="H88" s="231">
        <v>8632</v>
      </c>
      <c r="I88" s="215">
        <f t="shared" si="11"/>
        <v>122.93316000000002</v>
      </c>
      <c r="J88" s="139" t="s">
        <v>353</v>
      </c>
      <c r="K88" s="170"/>
      <c r="L88" s="84"/>
      <c r="M88" s="76"/>
      <c r="N88" s="77"/>
      <c r="O88" s="77"/>
      <c r="P88" s="120" t="s">
        <v>355</v>
      </c>
      <c r="Q88" s="224">
        <v>8742</v>
      </c>
      <c r="R88" s="220">
        <f t="shared" si="9"/>
        <v>103.15431000000001</v>
      </c>
      <c r="S88" s="124" t="s">
        <v>245</v>
      </c>
      <c r="T88" s="293">
        <v>0.41</v>
      </c>
      <c r="U88" s="294">
        <v>0.80800000000000005</v>
      </c>
      <c r="V88" s="294">
        <v>0.67800000000000005</v>
      </c>
      <c r="W88" s="19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</row>
    <row r="89" spans="1:39" s="34" customFormat="1" ht="15.75" customHeight="1">
      <c r="B89" s="120" t="s">
        <v>187</v>
      </c>
      <c r="C89" s="224">
        <v>9141</v>
      </c>
      <c r="D89" s="219">
        <f t="shared" si="10"/>
        <v>72.573164999999989</v>
      </c>
      <c r="E89" s="139" t="s">
        <v>245</v>
      </c>
      <c r="F89" s="175"/>
      <c r="G89" s="106" t="s">
        <v>72</v>
      </c>
      <c r="H89" s="224">
        <v>8642</v>
      </c>
      <c r="I89" s="215">
        <f t="shared" si="11"/>
        <v>176.48820000000001</v>
      </c>
      <c r="J89" s="139" t="s">
        <v>109</v>
      </c>
      <c r="K89" s="170"/>
      <c r="L89" s="84"/>
      <c r="M89" s="86"/>
      <c r="N89" s="86"/>
      <c r="O89" s="86"/>
      <c r="P89" s="120" t="s">
        <v>129</v>
      </c>
      <c r="Q89" s="224">
        <v>8743</v>
      </c>
      <c r="R89" s="220">
        <f t="shared" si="9"/>
        <v>114.565185</v>
      </c>
      <c r="S89" s="124" t="s">
        <v>245</v>
      </c>
      <c r="T89" s="293">
        <v>0.47699999999999998</v>
      </c>
      <c r="U89" s="294">
        <v>1.1599999999999999</v>
      </c>
      <c r="V89" s="294">
        <v>0.753</v>
      </c>
      <c r="W89" s="19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</row>
    <row r="90" spans="1:39" s="34" customFormat="1" ht="15.75" customHeight="1">
      <c r="B90" s="120" t="s">
        <v>201</v>
      </c>
      <c r="C90" s="224">
        <v>9142</v>
      </c>
      <c r="D90" s="219">
        <f t="shared" si="10"/>
        <v>72.725309999999979</v>
      </c>
      <c r="E90" s="139" t="s">
        <v>245</v>
      </c>
      <c r="F90" s="175"/>
      <c r="G90" s="106" t="s">
        <v>308</v>
      </c>
      <c r="H90" s="224">
        <v>8643</v>
      </c>
      <c r="I90" s="215">
        <f t="shared" si="11"/>
        <v>193.98487499999999</v>
      </c>
      <c r="J90" s="139" t="s">
        <v>395</v>
      </c>
      <c r="K90" s="170"/>
      <c r="L90" s="75"/>
      <c r="M90" s="57"/>
      <c r="N90" s="87"/>
      <c r="O90" s="87"/>
      <c r="P90" s="120" t="s">
        <v>130</v>
      </c>
      <c r="Q90" s="224">
        <v>8752</v>
      </c>
      <c r="R90" s="220">
        <f t="shared" si="9"/>
        <v>136.77835500000003</v>
      </c>
      <c r="S90" s="131" t="s">
        <v>164</v>
      </c>
      <c r="T90" s="293">
        <v>0.47799999999999998</v>
      </c>
      <c r="U90" s="294">
        <v>1.2749999999999999</v>
      </c>
      <c r="V90" s="294">
        <v>0.89900000000000002</v>
      </c>
      <c r="W90" s="19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</row>
    <row r="91" spans="1:39" s="34" customFormat="1" ht="15.75" customHeight="1">
      <c r="B91" s="120" t="s">
        <v>430</v>
      </c>
      <c r="C91" s="224">
        <v>9143</v>
      </c>
      <c r="D91" s="219">
        <f t="shared" si="10"/>
        <v>73.638180000000006</v>
      </c>
      <c r="E91" s="139" t="s">
        <v>143</v>
      </c>
      <c r="F91" s="175"/>
      <c r="G91" s="106" t="s">
        <v>311</v>
      </c>
      <c r="H91" s="224">
        <v>8652</v>
      </c>
      <c r="I91" s="215">
        <f t="shared" si="11"/>
        <v>238.86765000000003</v>
      </c>
      <c r="J91" s="139" t="s">
        <v>237</v>
      </c>
      <c r="K91" s="170"/>
      <c r="L91" s="75"/>
      <c r="M91" s="57"/>
      <c r="N91" s="87"/>
      <c r="O91" s="87"/>
      <c r="P91" s="120" t="s">
        <v>131</v>
      </c>
      <c r="Q91" s="224">
        <v>8753</v>
      </c>
      <c r="R91" s="220">
        <f t="shared" si="9"/>
        <v>148.64566499999998</v>
      </c>
      <c r="S91" s="127" t="s">
        <v>70</v>
      </c>
      <c r="T91" s="293">
        <v>0.48399999999999999</v>
      </c>
      <c r="U91" s="294">
        <v>1.57</v>
      </c>
      <c r="V91" s="294">
        <v>0.97699999999999998</v>
      </c>
      <c r="W91" s="19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</row>
    <row r="92" spans="1:39" s="34" customFormat="1" ht="15.75" customHeight="1">
      <c r="B92" s="120" t="s">
        <v>385</v>
      </c>
      <c r="C92" s="224">
        <v>9151</v>
      </c>
      <c r="D92" s="219">
        <f t="shared" si="10"/>
        <v>106.653645</v>
      </c>
      <c r="E92" s="139" t="s">
        <v>397</v>
      </c>
      <c r="F92" s="175"/>
      <c r="G92" s="106" t="s">
        <v>246</v>
      </c>
      <c r="H92" s="224">
        <v>8653</v>
      </c>
      <c r="I92" s="215">
        <f t="shared" si="11"/>
        <v>255.29930999999999</v>
      </c>
      <c r="J92" s="139" t="s">
        <v>341</v>
      </c>
      <c r="K92" s="170"/>
      <c r="L92" s="75"/>
      <c r="M92" s="57"/>
      <c r="N92" s="87"/>
      <c r="O92" s="87"/>
      <c r="P92" s="120" t="s">
        <v>44</v>
      </c>
      <c r="Q92" s="224">
        <v>8754</v>
      </c>
      <c r="R92" s="220">
        <f t="shared" si="9"/>
        <v>171.01097999999999</v>
      </c>
      <c r="S92" s="127" t="s">
        <v>55</v>
      </c>
      <c r="T92" s="293">
        <v>0.70099999999999996</v>
      </c>
      <c r="U92" s="294">
        <v>1.6779999999999999</v>
      </c>
      <c r="V92" s="294">
        <v>1.1240000000000001</v>
      </c>
      <c r="W92" s="19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</row>
    <row r="93" spans="1:39" s="34" customFormat="1" ht="15.75" customHeight="1">
      <c r="B93" s="120" t="s">
        <v>94</v>
      </c>
      <c r="C93" s="224">
        <v>9152</v>
      </c>
      <c r="D93" s="219">
        <f t="shared" si="10"/>
        <v>107.11007999999998</v>
      </c>
      <c r="E93" s="139" t="s">
        <v>397</v>
      </c>
      <c r="F93" s="175"/>
      <c r="G93" s="106" t="s">
        <v>258</v>
      </c>
      <c r="H93" s="224">
        <v>8654</v>
      </c>
      <c r="I93" s="215">
        <f t="shared" si="11"/>
        <v>284.96758499999999</v>
      </c>
      <c r="J93" s="151" t="s">
        <v>228</v>
      </c>
      <c r="K93" s="170"/>
      <c r="L93" s="75"/>
      <c r="M93" s="57"/>
      <c r="N93" s="87"/>
      <c r="O93" s="87"/>
      <c r="P93" s="120" t="s">
        <v>401</v>
      </c>
      <c r="Q93" s="224">
        <v>8763</v>
      </c>
      <c r="R93" s="220">
        <f t="shared" si="9"/>
        <v>188.81194500000001</v>
      </c>
      <c r="S93" s="127" t="s">
        <v>165</v>
      </c>
      <c r="T93" s="293">
        <v>0.70399999999999996</v>
      </c>
      <c r="U93" s="294">
        <v>1.873</v>
      </c>
      <c r="V93" s="294">
        <v>1.2410000000000001</v>
      </c>
      <c r="W93" s="19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</row>
    <row r="94" spans="1:39" s="34" customFormat="1" ht="15.75" customHeight="1">
      <c r="B94" s="120" t="s">
        <v>387</v>
      </c>
      <c r="C94" s="224">
        <v>9153</v>
      </c>
      <c r="D94" s="219">
        <f t="shared" si="10"/>
        <v>108.63153</v>
      </c>
      <c r="E94" s="139" t="s">
        <v>397</v>
      </c>
      <c r="F94" s="175"/>
      <c r="G94" s="106" t="s">
        <v>166</v>
      </c>
      <c r="H94" s="224">
        <v>8663</v>
      </c>
      <c r="I94" s="215">
        <f t="shared" si="11"/>
        <v>329.54606999999999</v>
      </c>
      <c r="J94" s="145" t="s">
        <v>19</v>
      </c>
      <c r="K94" s="170"/>
      <c r="L94" s="75"/>
      <c r="M94" s="57"/>
      <c r="N94" s="87"/>
      <c r="O94" s="87"/>
      <c r="P94" s="120" t="s">
        <v>423</v>
      </c>
      <c r="Q94" s="224">
        <v>8764</v>
      </c>
      <c r="R94" s="220">
        <f t="shared" si="9"/>
        <v>209.50366499999998</v>
      </c>
      <c r="S94" s="127" t="s">
        <v>165</v>
      </c>
      <c r="T94" s="293">
        <v>0.71399999999999997</v>
      </c>
      <c r="U94" s="294">
        <v>2.1659999999999999</v>
      </c>
      <c r="V94" s="294">
        <v>1.377</v>
      </c>
      <c r="W94" s="19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</row>
    <row r="95" spans="1:39" s="34" customFormat="1" ht="15.75" customHeight="1">
      <c r="B95" s="120" t="s">
        <v>326</v>
      </c>
      <c r="C95" s="224">
        <v>9154</v>
      </c>
      <c r="D95" s="219">
        <f t="shared" si="10"/>
        <v>131.14899</v>
      </c>
      <c r="E95" s="139" t="s">
        <v>394</v>
      </c>
      <c r="F95" s="175"/>
      <c r="G95" s="106" t="s">
        <v>256</v>
      </c>
      <c r="H95" s="224">
        <v>8664</v>
      </c>
      <c r="I95" s="215">
        <f t="shared" si="11"/>
        <v>360.735795</v>
      </c>
      <c r="J95" s="145" t="s">
        <v>17</v>
      </c>
      <c r="K95" s="170"/>
      <c r="L95" s="75"/>
      <c r="M95" s="88"/>
      <c r="N95" s="87"/>
      <c r="O95" s="87"/>
      <c r="P95" s="120" t="s">
        <v>407</v>
      </c>
      <c r="Q95" s="224">
        <v>8765</v>
      </c>
      <c r="R95" s="220">
        <f t="shared" si="9"/>
        <v>234.455445</v>
      </c>
      <c r="S95" s="127" t="s">
        <v>356</v>
      </c>
      <c r="T95" s="293">
        <v>0.86199999999999999</v>
      </c>
      <c r="U95" s="294">
        <v>2.371</v>
      </c>
      <c r="V95" s="294">
        <v>1.5409999999999999</v>
      </c>
      <c r="W95" s="19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</row>
    <row r="96" spans="1:39" s="34" customFormat="1" ht="15.75" customHeight="1">
      <c r="A96" s="56"/>
      <c r="B96" s="120" t="s">
        <v>332</v>
      </c>
      <c r="C96" s="224">
        <v>9155</v>
      </c>
      <c r="D96" s="219">
        <f t="shared" si="10"/>
        <v>132.67043999999999</v>
      </c>
      <c r="E96" s="139" t="s">
        <v>394</v>
      </c>
      <c r="F96" s="175"/>
      <c r="G96" s="106" t="s">
        <v>260</v>
      </c>
      <c r="H96" s="224">
        <v>8665</v>
      </c>
      <c r="I96" s="215">
        <f t="shared" si="11"/>
        <v>396.79415999999992</v>
      </c>
      <c r="J96" s="145" t="s">
        <v>342</v>
      </c>
      <c r="K96" s="170"/>
      <c r="L96" s="75"/>
      <c r="M96" s="89"/>
      <c r="N96" s="90"/>
      <c r="O96" s="90"/>
      <c r="P96" s="120" t="s">
        <v>64</v>
      </c>
      <c r="Q96" s="224">
        <v>8775</v>
      </c>
      <c r="R96" s="220">
        <f t="shared" si="9"/>
        <v>391.31694000000005</v>
      </c>
      <c r="S96" s="127" t="s">
        <v>217</v>
      </c>
      <c r="T96" s="293">
        <v>0.872</v>
      </c>
      <c r="U96" s="294">
        <v>2.6080000000000001</v>
      </c>
      <c r="V96" s="294">
        <v>2.5720000000000001</v>
      </c>
      <c r="W96" s="19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</row>
    <row r="97" spans="1:39" s="34" customFormat="1" ht="15.75" customHeight="1">
      <c r="A97" s="56"/>
      <c r="B97" s="120" t="s">
        <v>194</v>
      </c>
      <c r="C97" s="224">
        <v>9161</v>
      </c>
      <c r="D97" s="219">
        <f t="shared" si="10"/>
        <v>128.56252499999999</v>
      </c>
      <c r="E97" s="139" t="s">
        <v>395</v>
      </c>
      <c r="F97" s="175"/>
      <c r="G97" s="119" t="s">
        <v>190</v>
      </c>
      <c r="H97" s="224">
        <v>8675</v>
      </c>
      <c r="I97" s="215">
        <f t="shared" si="11"/>
        <v>674.30664000000002</v>
      </c>
      <c r="J97" s="145" t="s">
        <v>167</v>
      </c>
      <c r="K97" s="170"/>
      <c r="L97" s="75"/>
      <c r="M97" s="89"/>
      <c r="N97" s="90"/>
      <c r="O97" s="90"/>
      <c r="P97" s="120" t="s">
        <v>65</v>
      </c>
      <c r="Q97" s="224">
        <v>8776</v>
      </c>
      <c r="R97" s="220">
        <f t="shared" si="9"/>
        <v>414.44298000000003</v>
      </c>
      <c r="S97" s="127" t="s">
        <v>217</v>
      </c>
      <c r="T97" s="293">
        <v>0.84499999999999997</v>
      </c>
      <c r="U97" s="294">
        <v>4.4320000000000004</v>
      </c>
      <c r="V97" s="294">
        <v>2.7240000000000002</v>
      </c>
      <c r="W97" s="19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</row>
    <row r="98" spans="1:39" s="56" customFormat="1" ht="15.75" customHeight="1">
      <c r="B98" s="120" t="s">
        <v>193</v>
      </c>
      <c r="C98" s="224">
        <v>9162</v>
      </c>
      <c r="D98" s="219">
        <f t="shared" si="10"/>
        <v>129.32325</v>
      </c>
      <c r="E98" s="139" t="s">
        <v>395</v>
      </c>
      <c r="F98" s="175"/>
      <c r="G98" s="119" t="s">
        <v>48</v>
      </c>
      <c r="H98" s="224">
        <v>8676</v>
      </c>
      <c r="I98" s="215">
        <f t="shared" si="11"/>
        <v>721.16729999999995</v>
      </c>
      <c r="J98" s="145" t="s">
        <v>343</v>
      </c>
      <c r="K98" s="170"/>
      <c r="L98" s="91"/>
      <c r="M98" s="91"/>
      <c r="N98" s="91"/>
      <c r="O98" s="91"/>
      <c r="P98" s="120" t="s">
        <v>386</v>
      </c>
      <c r="Q98" s="224">
        <v>8786</v>
      </c>
      <c r="R98" s="220">
        <f t="shared" si="9"/>
        <v>543.30979500000001</v>
      </c>
      <c r="S98" s="124" t="s">
        <v>254</v>
      </c>
      <c r="T98" s="293">
        <v>0.85</v>
      </c>
      <c r="U98" s="294">
        <v>4.74</v>
      </c>
      <c r="V98" s="294">
        <v>3.5710000000000002</v>
      </c>
      <c r="W98" s="19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</row>
    <row r="99" spans="1:39" s="56" customFormat="1" ht="15.75" customHeight="1">
      <c r="B99" s="120" t="s">
        <v>243</v>
      </c>
      <c r="C99" s="224">
        <v>9163</v>
      </c>
      <c r="D99" s="219">
        <f t="shared" si="10"/>
        <v>130.69255499999997</v>
      </c>
      <c r="E99" s="139" t="s">
        <v>395</v>
      </c>
      <c r="F99" s="175"/>
      <c r="G99" s="119" t="s">
        <v>49</v>
      </c>
      <c r="H99" s="224">
        <v>8686</v>
      </c>
      <c r="I99" s="215">
        <f t="shared" si="11"/>
        <v>979.50951000000009</v>
      </c>
      <c r="J99" s="164" t="s">
        <v>211</v>
      </c>
      <c r="K99" s="170"/>
      <c r="L99" s="92"/>
      <c r="M99" s="92"/>
      <c r="N99" s="92"/>
      <c r="O99" s="92"/>
      <c r="P99" s="120" t="s">
        <v>352</v>
      </c>
      <c r="Q99" s="224">
        <v>8787</v>
      </c>
      <c r="R99" s="220">
        <f t="shared" si="9"/>
        <v>642.81262500000003</v>
      </c>
      <c r="S99" s="124" t="s">
        <v>254</v>
      </c>
      <c r="T99" s="293">
        <v>0.85899999999999999</v>
      </c>
      <c r="U99" s="294">
        <v>6.4379999999999997</v>
      </c>
      <c r="V99" s="294">
        <v>4.2249999999999996</v>
      </c>
      <c r="W99" s="19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</row>
    <row r="100" spans="1:39" s="56" customFormat="1" ht="15.75" customHeight="1">
      <c r="A100" s="93"/>
      <c r="B100" s="120" t="s">
        <v>250</v>
      </c>
      <c r="C100" s="224">
        <v>9164</v>
      </c>
      <c r="D100" s="219">
        <f t="shared" si="10"/>
        <v>160.36082999999999</v>
      </c>
      <c r="E100" s="139" t="s">
        <v>63</v>
      </c>
      <c r="F100" s="87"/>
      <c r="G100" s="118" t="s">
        <v>50</v>
      </c>
      <c r="H100" s="224">
        <v>8687</v>
      </c>
      <c r="I100" s="246">
        <f t="shared" si="11"/>
        <v>1102.899105</v>
      </c>
      <c r="J100" s="181" t="s">
        <v>255</v>
      </c>
      <c r="K100" s="428" t="s">
        <v>347</v>
      </c>
      <c r="L100" s="429"/>
      <c r="M100" s="429"/>
      <c r="N100" s="429"/>
      <c r="O100" s="430"/>
      <c r="P100" s="120" t="s">
        <v>288</v>
      </c>
      <c r="Q100" s="224">
        <v>6096</v>
      </c>
      <c r="R100" s="220">
        <f t="shared" si="9"/>
        <v>971.44582500000001</v>
      </c>
      <c r="S100" s="124" t="s">
        <v>36</v>
      </c>
      <c r="T100" s="293">
        <v>1.054</v>
      </c>
      <c r="U100" s="294">
        <v>7.2489999999999997</v>
      </c>
      <c r="V100" s="294">
        <v>6.3849999999999998</v>
      </c>
      <c r="W100" s="19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</row>
    <row r="101" spans="1:39" s="56" customFormat="1" ht="15.75" customHeight="1" thickBot="1">
      <c r="A101" s="93"/>
      <c r="B101" s="120" t="s">
        <v>192</v>
      </c>
      <c r="C101" s="224">
        <v>9165</v>
      </c>
      <c r="D101" s="219">
        <f t="shared" si="10"/>
        <v>164.46874499999998</v>
      </c>
      <c r="E101" s="139" t="s">
        <v>63</v>
      </c>
      <c r="F101" s="87"/>
      <c r="G101" s="108" t="s">
        <v>11</v>
      </c>
      <c r="H101" s="227">
        <v>8698</v>
      </c>
      <c r="I101" s="246">
        <f>U101*$C$2*1.4*(1+(50-$B$9)/100)</f>
        <v>1676.7900450000002</v>
      </c>
      <c r="J101" s="180" t="s">
        <v>398</v>
      </c>
      <c r="K101" s="431" t="s">
        <v>292</v>
      </c>
      <c r="L101" s="432"/>
      <c r="M101" s="432"/>
      <c r="N101" s="432"/>
      <c r="O101" s="433"/>
      <c r="P101" s="120" t="s">
        <v>325</v>
      </c>
      <c r="Q101" s="224">
        <v>8797</v>
      </c>
      <c r="R101" s="220">
        <f t="shared" si="9"/>
        <v>910.89211499999988</v>
      </c>
      <c r="S101" s="124" t="s">
        <v>14</v>
      </c>
      <c r="T101" s="293">
        <v>1.081</v>
      </c>
      <c r="U101" s="294">
        <v>11.021000000000001</v>
      </c>
      <c r="V101" s="294">
        <v>5.9870000000000001</v>
      </c>
      <c r="W101" s="19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</row>
    <row r="102" spans="1:39" s="56" customFormat="1" ht="15.75" customHeight="1" thickBot="1">
      <c r="B102" s="120" t="s">
        <v>329</v>
      </c>
      <c r="C102" s="224">
        <v>9166</v>
      </c>
      <c r="D102" s="219">
        <f t="shared" si="10"/>
        <v>172.53242999999998</v>
      </c>
      <c r="E102" s="139" t="s">
        <v>425</v>
      </c>
      <c r="F102" s="87"/>
      <c r="G102" s="434" t="s">
        <v>144</v>
      </c>
      <c r="H102" s="434"/>
      <c r="I102" s="434"/>
      <c r="J102" s="434"/>
      <c r="K102" s="94"/>
      <c r="L102" s="94"/>
      <c r="M102" s="94"/>
      <c r="N102" s="94"/>
      <c r="O102" s="94"/>
      <c r="P102" s="121" t="s">
        <v>338</v>
      </c>
      <c r="Q102" s="227">
        <v>8798</v>
      </c>
      <c r="R102" s="247">
        <f t="shared" si="9"/>
        <v>1005.6784500000001</v>
      </c>
      <c r="S102" s="134" t="s">
        <v>36</v>
      </c>
      <c r="T102" s="293">
        <v>1.1339999999999999</v>
      </c>
      <c r="U102" s="304"/>
      <c r="V102" s="294">
        <v>6.61</v>
      </c>
      <c r="W102" s="19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</row>
    <row r="103" spans="1:39" s="56" customFormat="1" ht="15.75" customHeight="1" thickBot="1">
      <c r="A103" s="34"/>
      <c r="B103" s="120" t="s">
        <v>95</v>
      </c>
      <c r="C103" s="224">
        <v>9171</v>
      </c>
      <c r="D103" s="219">
        <f t="shared" si="10"/>
        <v>145.45061999999996</v>
      </c>
      <c r="E103" s="139" t="s">
        <v>153</v>
      </c>
      <c r="F103" s="87"/>
      <c r="G103" s="422"/>
      <c r="H103" s="422"/>
      <c r="I103" s="422"/>
      <c r="J103" s="422"/>
      <c r="K103" s="92"/>
      <c r="L103" s="92"/>
      <c r="M103" s="92"/>
      <c r="N103" s="92"/>
      <c r="O103" s="92"/>
      <c r="P103" s="412" t="s">
        <v>412</v>
      </c>
      <c r="Q103" s="412"/>
      <c r="R103" s="412"/>
      <c r="S103" s="412"/>
      <c r="T103" s="293">
        <v>0.95599999999999996</v>
      </c>
      <c r="U103" s="304"/>
      <c r="V103" s="304"/>
      <c r="W103" s="19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</row>
    <row r="104" spans="1:39" s="56" customFormat="1" ht="15.75" customHeight="1" thickBot="1">
      <c r="A104" s="83"/>
      <c r="B104" s="120" t="s">
        <v>96</v>
      </c>
      <c r="C104" s="224">
        <v>9172</v>
      </c>
      <c r="D104" s="219">
        <f t="shared" si="10"/>
        <v>146.81992499999998</v>
      </c>
      <c r="E104" s="139" t="s">
        <v>153</v>
      </c>
      <c r="F104" s="85"/>
      <c r="G104" s="103" t="s">
        <v>31</v>
      </c>
      <c r="H104" s="104" t="s">
        <v>30</v>
      </c>
      <c r="I104" s="105" t="s">
        <v>32</v>
      </c>
      <c r="J104" s="104" t="s">
        <v>300</v>
      </c>
      <c r="K104" s="94"/>
      <c r="L104" s="94"/>
      <c r="M104" s="94"/>
      <c r="N104" s="94"/>
      <c r="O104" s="94"/>
      <c r="P104" s="388"/>
      <c r="Q104" s="388"/>
      <c r="R104" s="388"/>
      <c r="S104" s="388"/>
      <c r="T104" s="293">
        <v>0.96499999999999997</v>
      </c>
      <c r="U104" s="304"/>
      <c r="V104" s="304"/>
      <c r="W104" s="19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</row>
    <row r="105" spans="1:39" s="34" customFormat="1" ht="15.75" customHeight="1" thickBot="1">
      <c r="A105" s="95"/>
      <c r="B105" s="120" t="s">
        <v>330</v>
      </c>
      <c r="C105" s="224">
        <v>9173</v>
      </c>
      <c r="D105" s="219">
        <f t="shared" si="10"/>
        <v>148.341375</v>
      </c>
      <c r="E105" s="139" t="s">
        <v>153</v>
      </c>
      <c r="F105" s="85"/>
      <c r="G105" s="115" t="s">
        <v>0</v>
      </c>
      <c r="H105" s="222">
        <v>8921</v>
      </c>
      <c r="I105" s="214">
        <f>U105*$C$2*1.45*(1+(50-$B$9)/100)</f>
        <v>57.988979999999998</v>
      </c>
      <c r="J105" s="146" t="s">
        <v>360</v>
      </c>
      <c r="K105" s="169"/>
      <c r="L105" s="92"/>
      <c r="M105" s="92"/>
      <c r="N105" s="92"/>
      <c r="O105" s="92"/>
      <c r="P105" s="103" t="s">
        <v>31</v>
      </c>
      <c r="Q105" s="104" t="s">
        <v>30</v>
      </c>
      <c r="R105" s="105" t="s">
        <v>32</v>
      </c>
      <c r="S105" s="104" t="s">
        <v>300</v>
      </c>
      <c r="T105" s="293">
        <v>0.97499999999999998</v>
      </c>
      <c r="U105" s="294">
        <v>0.36799999999999999</v>
      </c>
      <c r="V105" s="300"/>
      <c r="W105" s="19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</row>
    <row r="106" spans="1:39" s="34" customFormat="1" ht="15.75" customHeight="1">
      <c r="A106" s="95"/>
      <c r="B106" s="120" t="s">
        <v>418</v>
      </c>
      <c r="C106" s="224">
        <v>9174</v>
      </c>
      <c r="D106" s="219">
        <f t="shared" si="10"/>
        <v>182.87828999999999</v>
      </c>
      <c r="E106" s="139" t="s">
        <v>63</v>
      </c>
      <c r="F106" s="85"/>
      <c r="G106" s="106" t="s">
        <v>198</v>
      </c>
      <c r="H106" s="224">
        <v>8932</v>
      </c>
      <c r="I106" s="215">
        <f>U106*$C$2*1.45*(1+(50-$B$9)/100)</f>
        <v>78.474217499999995</v>
      </c>
      <c r="J106" s="147" t="s">
        <v>231</v>
      </c>
      <c r="K106" s="169"/>
      <c r="L106" s="26"/>
      <c r="M106" s="94"/>
      <c r="N106" s="94"/>
      <c r="O106" s="94"/>
      <c r="P106" s="122" t="s">
        <v>160</v>
      </c>
      <c r="Q106" s="222">
        <v>7311</v>
      </c>
      <c r="R106" s="213">
        <f>V106*$C$2*1.45*(1+(50-$B$9)/100)</f>
        <v>46.328152499999995</v>
      </c>
      <c r="S106" s="148" t="s">
        <v>212</v>
      </c>
      <c r="T106" s="293">
        <v>1.202</v>
      </c>
      <c r="U106" s="294">
        <v>0.498</v>
      </c>
      <c r="V106" s="294">
        <v>0.29399999999999998</v>
      </c>
      <c r="W106" s="19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</row>
    <row r="107" spans="1:39" ht="15.75" customHeight="1">
      <c r="A107" s="95"/>
      <c r="B107" s="120" t="s">
        <v>419</v>
      </c>
      <c r="C107" s="224">
        <v>9175</v>
      </c>
      <c r="D107" s="219">
        <f t="shared" si="10"/>
        <v>185.31260999999998</v>
      </c>
      <c r="E107" s="139" t="s">
        <v>63</v>
      </c>
      <c r="F107" s="85"/>
      <c r="G107" s="106" t="s">
        <v>129</v>
      </c>
      <c r="H107" s="224">
        <v>8943</v>
      </c>
      <c r="I107" s="215">
        <f t="shared" ref="I107:I112" si="12">U107*$C$2*1.4*(1+(50-$B$9)/100)</f>
        <v>120.65098500000002</v>
      </c>
      <c r="J107" s="139" t="s">
        <v>353</v>
      </c>
      <c r="K107" s="169"/>
      <c r="L107" s="26"/>
      <c r="M107" s="92"/>
      <c r="N107" s="92"/>
      <c r="O107" s="92"/>
      <c r="P107" s="118" t="s">
        <v>159</v>
      </c>
      <c r="Q107" s="224">
        <v>7322</v>
      </c>
      <c r="R107" s="215">
        <f>V107*$C$2*1.45*(1+(50-$B$9)/100)</f>
        <v>57.988979999999998</v>
      </c>
      <c r="S107" s="150" t="s">
        <v>126</v>
      </c>
      <c r="T107" s="293">
        <v>1.218</v>
      </c>
      <c r="U107" s="294">
        <v>0.79300000000000004</v>
      </c>
      <c r="V107" s="294">
        <v>0.36799999999999999</v>
      </c>
      <c r="W107" s="19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</row>
    <row r="108" spans="1:39" ht="15.75" customHeight="1">
      <c r="A108" s="95"/>
      <c r="B108" s="120" t="s">
        <v>373</v>
      </c>
      <c r="C108" s="224">
        <v>9176</v>
      </c>
      <c r="D108" s="219">
        <f t="shared" si="10"/>
        <v>188.96409</v>
      </c>
      <c r="E108" s="139" t="s">
        <v>425</v>
      </c>
      <c r="F108" s="85"/>
      <c r="G108" s="106" t="s">
        <v>44</v>
      </c>
      <c r="H108" s="224">
        <v>8954</v>
      </c>
      <c r="I108" s="215">
        <f t="shared" si="12"/>
        <v>182.26970999999998</v>
      </c>
      <c r="J108" s="139" t="s">
        <v>236</v>
      </c>
      <c r="K108" s="169"/>
      <c r="P108" s="118" t="s">
        <v>158</v>
      </c>
      <c r="Q108" s="224">
        <v>7333</v>
      </c>
      <c r="R108" s="215">
        <f t="shared" ref="R108:R115" si="13">V108*$C$2*1.4*(1+(50-$B$9)/100)</f>
        <v>82.614734999999996</v>
      </c>
      <c r="S108" s="150" t="s">
        <v>223</v>
      </c>
      <c r="T108" s="293">
        <v>1.242</v>
      </c>
      <c r="U108" s="294">
        <v>1.198</v>
      </c>
      <c r="V108" s="294">
        <v>0.54300000000000004</v>
      </c>
      <c r="W108" s="19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</row>
    <row r="109" spans="1:39" ht="15.75" customHeight="1">
      <c r="A109" s="95"/>
      <c r="B109" s="120" t="s">
        <v>97</v>
      </c>
      <c r="C109" s="224">
        <v>9181</v>
      </c>
      <c r="D109" s="219">
        <f t="shared" si="10"/>
        <v>165.38161500000001</v>
      </c>
      <c r="E109" s="139" t="s">
        <v>63</v>
      </c>
      <c r="F109" s="85"/>
      <c r="G109" s="106" t="s">
        <v>407</v>
      </c>
      <c r="H109" s="224">
        <v>8965</v>
      </c>
      <c r="I109" s="215">
        <f t="shared" si="12"/>
        <v>257.73363000000001</v>
      </c>
      <c r="J109" s="139" t="s">
        <v>228</v>
      </c>
      <c r="K109" s="169"/>
      <c r="P109" s="118" t="s">
        <v>272</v>
      </c>
      <c r="Q109" s="224">
        <v>7344</v>
      </c>
      <c r="R109" s="215">
        <f t="shared" si="13"/>
        <v>136.474065</v>
      </c>
      <c r="S109" s="145" t="s">
        <v>410</v>
      </c>
      <c r="T109" s="293">
        <v>1.087</v>
      </c>
      <c r="U109" s="294">
        <v>1.694</v>
      </c>
      <c r="V109" s="294">
        <v>0.89700000000000002</v>
      </c>
      <c r="W109" s="19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</row>
    <row r="110" spans="1:39" ht="15.75" customHeight="1">
      <c r="A110" s="95"/>
      <c r="B110" s="120" t="s">
        <v>409</v>
      </c>
      <c r="C110" s="224">
        <v>9182</v>
      </c>
      <c r="D110" s="219">
        <f t="shared" si="10"/>
        <v>166.29448500000001</v>
      </c>
      <c r="E110" s="139" t="s">
        <v>63</v>
      </c>
      <c r="F110" s="85"/>
      <c r="G110" s="106" t="s">
        <v>65</v>
      </c>
      <c r="H110" s="224">
        <v>8976</v>
      </c>
      <c r="I110" s="215">
        <f t="shared" si="12"/>
        <v>490.97191500000002</v>
      </c>
      <c r="J110" s="139" t="s">
        <v>218</v>
      </c>
      <c r="K110" s="169"/>
      <c r="P110" s="118" t="s">
        <v>389</v>
      </c>
      <c r="Q110" s="224">
        <v>7355</v>
      </c>
      <c r="R110" s="215">
        <f t="shared" si="13"/>
        <v>196.26705000000004</v>
      </c>
      <c r="S110" s="145" t="s">
        <v>301</v>
      </c>
      <c r="T110" s="293">
        <v>1.093</v>
      </c>
      <c r="U110" s="294">
        <v>3.2269999999999999</v>
      </c>
      <c r="V110" s="294">
        <v>1.29</v>
      </c>
      <c r="W110" s="19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</row>
    <row r="111" spans="1:39" ht="15.75" customHeight="1">
      <c r="A111" s="95"/>
      <c r="B111" s="120" t="s">
        <v>405</v>
      </c>
      <c r="C111" s="224">
        <v>9183</v>
      </c>
      <c r="D111" s="219">
        <f t="shared" si="10"/>
        <v>166.29448500000001</v>
      </c>
      <c r="E111" s="139" t="s">
        <v>425</v>
      </c>
      <c r="F111" s="85"/>
      <c r="G111" s="106" t="s">
        <v>352</v>
      </c>
      <c r="H111" s="224">
        <v>8987</v>
      </c>
      <c r="I111" s="215">
        <f t="shared" si="12"/>
        <v>731.81744999999989</v>
      </c>
      <c r="J111" s="139" t="s">
        <v>37</v>
      </c>
      <c r="K111" s="169"/>
      <c r="P111" s="118" t="s">
        <v>20</v>
      </c>
      <c r="Q111" s="224">
        <v>7366</v>
      </c>
      <c r="R111" s="215">
        <f t="shared" si="13"/>
        <v>265.49302500000005</v>
      </c>
      <c r="S111" s="145" t="s">
        <v>63</v>
      </c>
      <c r="T111" s="293">
        <v>1.093</v>
      </c>
      <c r="U111" s="294">
        <v>4.8099999999999996</v>
      </c>
      <c r="V111" s="294">
        <v>1.7450000000000001</v>
      </c>
      <c r="W111" s="19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</row>
    <row r="112" spans="1:39" ht="15.75" customHeight="1" thickBot="1">
      <c r="A112" s="95"/>
      <c r="B112" s="120" t="s">
        <v>331</v>
      </c>
      <c r="C112" s="224">
        <v>9184</v>
      </c>
      <c r="D112" s="219">
        <f t="shared" si="10"/>
        <v>209.65580999999997</v>
      </c>
      <c r="E112" s="139" t="s">
        <v>393</v>
      </c>
      <c r="F112" s="85"/>
      <c r="G112" s="109" t="s">
        <v>338</v>
      </c>
      <c r="H112" s="227">
        <v>8998</v>
      </c>
      <c r="I112" s="247">
        <f t="shared" si="12"/>
        <v>1082.815965</v>
      </c>
      <c r="J112" s="140" t="s">
        <v>36</v>
      </c>
      <c r="K112" s="169"/>
      <c r="P112" s="118" t="s">
        <v>157</v>
      </c>
      <c r="Q112" s="224">
        <v>7377</v>
      </c>
      <c r="R112" s="215">
        <f t="shared" si="13"/>
        <v>527.33456999999999</v>
      </c>
      <c r="S112" s="145" t="s">
        <v>376</v>
      </c>
      <c r="T112" s="293">
        <v>1.3779999999999999</v>
      </c>
      <c r="U112" s="294">
        <v>7.117</v>
      </c>
      <c r="V112" s="294">
        <v>3.4660000000000002</v>
      </c>
      <c r="W112" s="19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</row>
    <row r="113" spans="1:39" ht="15.75" customHeight="1">
      <c r="A113" s="95"/>
      <c r="B113" s="120" t="s">
        <v>169</v>
      </c>
      <c r="C113" s="224">
        <v>9185</v>
      </c>
      <c r="D113" s="219">
        <f t="shared" si="10"/>
        <v>211.937985</v>
      </c>
      <c r="E113" s="139" t="s">
        <v>393</v>
      </c>
      <c r="F113" s="85"/>
      <c r="G113" s="427" t="s">
        <v>137</v>
      </c>
      <c r="H113" s="427"/>
      <c r="I113" s="427"/>
      <c r="J113" s="427"/>
      <c r="K113" s="169"/>
      <c r="P113" s="118" t="s">
        <v>382</v>
      </c>
      <c r="Q113" s="224">
        <v>7388</v>
      </c>
      <c r="R113" s="215">
        <f>V113*$C$2*1.4*(1+(50-$B$9)/100)</f>
        <v>750.07484999999986</v>
      </c>
      <c r="S113" s="145" t="s">
        <v>173</v>
      </c>
      <c r="T113" s="293">
        <v>1.393</v>
      </c>
      <c r="V113" s="294">
        <v>4.93</v>
      </c>
      <c r="W113" s="19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</row>
    <row r="114" spans="1:39" ht="15.75" customHeight="1" thickBot="1">
      <c r="A114" s="97"/>
      <c r="B114" s="120" t="s">
        <v>145</v>
      </c>
      <c r="C114" s="224">
        <v>9186</v>
      </c>
      <c r="D114" s="219">
        <f t="shared" si="10"/>
        <v>216.65447999999998</v>
      </c>
      <c r="E114" s="139" t="s">
        <v>313</v>
      </c>
      <c r="F114" s="92"/>
      <c r="G114" s="388"/>
      <c r="H114" s="388"/>
      <c r="I114" s="388"/>
      <c r="J114" s="388"/>
      <c r="K114" s="425" t="s">
        <v>292</v>
      </c>
      <c r="L114" s="425"/>
      <c r="M114" s="425"/>
      <c r="N114" s="425"/>
      <c r="O114" s="426"/>
      <c r="P114" s="118" t="s">
        <v>381</v>
      </c>
      <c r="Q114" s="232">
        <v>7399</v>
      </c>
      <c r="R114" s="246">
        <f t="shared" si="13"/>
        <v>1199.3590350000002</v>
      </c>
      <c r="S114" s="145" t="s">
        <v>15</v>
      </c>
      <c r="T114" s="293">
        <v>1.4239999999999999</v>
      </c>
      <c r="U114" s="297"/>
      <c r="V114" s="294">
        <v>7.883</v>
      </c>
      <c r="W114" s="19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</row>
    <row r="115" spans="1:39" ht="15.75" customHeight="1" thickBot="1">
      <c r="A115" s="97"/>
      <c r="B115" s="120" t="s">
        <v>170</v>
      </c>
      <c r="C115" s="224">
        <v>9192</v>
      </c>
      <c r="D115" s="219">
        <f t="shared" si="10"/>
        <v>213.45943499999998</v>
      </c>
      <c r="E115" s="139" t="s">
        <v>420</v>
      </c>
      <c r="F115" s="92"/>
      <c r="G115" s="103" t="s">
        <v>31</v>
      </c>
      <c r="H115" s="104" t="s">
        <v>30</v>
      </c>
      <c r="I115" s="105" t="s">
        <v>32</v>
      </c>
      <c r="J115" s="104" t="s">
        <v>300</v>
      </c>
      <c r="K115" s="425" t="s">
        <v>347</v>
      </c>
      <c r="L115" s="425"/>
      <c r="M115" s="425"/>
      <c r="N115" s="425"/>
      <c r="O115" s="426"/>
      <c r="P115" s="260" t="s">
        <v>67</v>
      </c>
      <c r="Q115" s="261">
        <v>2099</v>
      </c>
      <c r="R115" s="262">
        <f t="shared" si="13"/>
        <v>1415.7092249999998</v>
      </c>
      <c r="S115" s="263" t="s">
        <v>384</v>
      </c>
      <c r="T115" s="293">
        <v>1.403</v>
      </c>
      <c r="U115" s="289"/>
      <c r="V115" s="294">
        <v>9.3049999999999997</v>
      </c>
      <c r="W115" s="19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</row>
    <row r="116" spans="1:39" ht="15.75" customHeight="1">
      <c r="A116" s="97"/>
      <c r="B116" s="120" t="s">
        <v>110</v>
      </c>
      <c r="C116" s="224">
        <v>9193</v>
      </c>
      <c r="D116" s="219">
        <f t="shared" si="10"/>
        <v>214.37230500000001</v>
      </c>
      <c r="E116" s="139" t="s">
        <v>420</v>
      </c>
      <c r="F116" s="94"/>
      <c r="G116" s="159" t="s">
        <v>21</v>
      </c>
      <c r="H116" s="224">
        <v>99122</v>
      </c>
      <c r="I116" s="215">
        <f>U116*$C$2*1.5*(1+(50-$B$9)/100)</f>
        <v>172.63023749999999</v>
      </c>
      <c r="J116" s="131" t="s">
        <v>354</v>
      </c>
      <c r="P116" s="136"/>
      <c r="Q116" s="136"/>
      <c r="R116" s="136"/>
      <c r="S116" s="136"/>
      <c r="T116" s="293">
        <v>1.409</v>
      </c>
      <c r="U116" s="294">
        <v>1.0589999999999999</v>
      </c>
      <c r="V116" s="289"/>
      <c r="W116" s="19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</row>
    <row r="117" spans="1:39" ht="15.75" customHeight="1">
      <c r="A117" s="98"/>
      <c r="B117" s="120" t="s">
        <v>428</v>
      </c>
      <c r="C117" s="224">
        <v>9194</v>
      </c>
      <c r="D117" s="219">
        <f t="shared" si="10"/>
        <v>217.41520499999999</v>
      </c>
      <c r="E117" s="139" t="s">
        <v>421</v>
      </c>
      <c r="F117" s="92"/>
      <c r="G117" s="203" t="s">
        <v>69</v>
      </c>
      <c r="H117" s="228">
        <v>99133</v>
      </c>
      <c r="I117" s="220">
        <f>U117*$C$2*1.5*(1+(50-$B$9)/100)</f>
        <v>172.63023749999999</v>
      </c>
      <c r="J117" s="216" t="s">
        <v>354</v>
      </c>
      <c r="P117" s="422" t="s">
        <v>349</v>
      </c>
      <c r="Q117" s="422"/>
      <c r="R117" s="422"/>
      <c r="S117" s="422"/>
      <c r="T117" s="293">
        <v>1.429</v>
      </c>
      <c r="U117" s="294">
        <v>1.0589999999999999</v>
      </c>
      <c r="V117" s="289"/>
      <c r="W117" s="19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</row>
    <row r="118" spans="1:39" ht="15.75" customHeight="1" thickBot="1">
      <c r="A118" s="99"/>
      <c r="B118" s="120" t="s">
        <v>171</v>
      </c>
      <c r="C118" s="224">
        <v>9195</v>
      </c>
      <c r="D118" s="219">
        <f t="shared" si="10"/>
        <v>224.71816500000003</v>
      </c>
      <c r="E118" s="139" t="s">
        <v>421</v>
      </c>
      <c r="F118" s="94"/>
      <c r="G118" s="160" t="s">
        <v>363</v>
      </c>
      <c r="H118" s="229">
        <v>99144</v>
      </c>
      <c r="I118" s="215">
        <f>U118*$C$2*1.45*(1+(50-$B$9)/100)</f>
        <v>295.77531375000001</v>
      </c>
      <c r="J118" s="131" t="s">
        <v>23</v>
      </c>
      <c r="P118" s="423"/>
      <c r="Q118" s="423"/>
      <c r="R118" s="423"/>
      <c r="S118" s="423"/>
      <c r="T118" s="293">
        <v>1.4770000000000001</v>
      </c>
      <c r="U118" s="294">
        <v>1.877</v>
      </c>
      <c r="V118" s="289"/>
      <c r="W118" s="19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</row>
    <row r="119" spans="1:39" ht="15.75" customHeight="1" thickBot="1">
      <c r="A119" s="100"/>
      <c r="B119" s="120" t="s">
        <v>142</v>
      </c>
      <c r="C119" s="224">
        <v>9196</v>
      </c>
      <c r="D119" s="219">
        <f t="shared" si="10"/>
        <v>227.91320999999999</v>
      </c>
      <c r="E119" s="139" t="s">
        <v>421</v>
      </c>
      <c r="F119" s="169"/>
      <c r="G119" s="160" t="s">
        <v>364</v>
      </c>
      <c r="H119" s="229">
        <v>99155</v>
      </c>
      <c r="I119" s="215">
        <f>U119*$C$2*1.45*(1+(50-$B$9)/100)</f>
        <v>397.4136074999999</v>
      </c>
      <c r="J119" s="131" t="s">
        <v>366</v>
      </c>
      <c r="P119" s="103" t="s">
        <v>31</v>
      </c>
      <c r="Q119" s="104" t="s">
        <v>30</v>
      </c>
      <c r="R119" s="105" t="s">
        <v>32</v>
      </c>
      <c r="S119" s="104" t="s">
        <v>300</v>
      </c>
      <c r="T119" s="293">
        <v>1.498</v>
      </c>
      <c r="U119" s="294">
        <v>2.5219999999999998</v>
      </c>
      <c r="V119" s="289"/>
      <c r="W119" s="19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</row>
    <row r="120" spans="1:39" ht="15.75" customHeight="1" thickBot="1">
      <c r="A120" s="99"/>
      <c r="B120" s="120" t="s">
        <v>335</v>
      </c>
      <c r="C120" s="224">
        <v>91972</v>
      </c>
      <c r="D120" s="219">
        <f t="shared" si="10"/>
        <v>395.88129000000004</v>
      </c>
      <c r="E120" s="139" t="s">
        <v>172</v>
      </c>
      <c r="F120" s="169"/>
      <c r="G120" s="165" t="s">
        <v>365</v>
      </c>
      <c r="H120" s="233">
        <v>99166</v>
      </c>
      <c r="I120" s="221">
        <f>U120*$C$2*1.45*(1+(50-$B$9)/100)</f>
        <v>523.79176499999994</v>
      </c>
      <c r="J120" s="218" t="s">
        <v>420</v>
      </c>
      <c r="P120" s="116" t="s">
        <v>323</v>
      </c>
      <c r="Q120" s="222">
        <v>7711</v>
      </c>
      <c r="R120" s="214">
        <f t="shared" ref="R120:R125" si="14">V120*$C$2*1.45*(1+(50-$B$9)/100)</f>
        <v>66.340653749999987</v>
      </c>
      <c r="S120" s="128" t="s">
        <v>208</v>
      </c>
      <c r="T120" s="293">
        <v>2.6019999999999999</v>
      </c>
      <c r="U120" s="294">
        <v>3.3239999999999998</v>
      </c>
      <c r="V120" s="294">
        <v>0.42099999999999999</v>
      </c>
      <c r="W120" s="19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</row>
    <row r="121" spans="1:39" ht="15.75" customHeight="1">
      <c r="A121" s="99"/>
      <c r="B121" s="120" t="s">
        <v>202</v>
      </c>
      <c r="C121" s="224">
        <v>91973</v>
      </c>
      <c r="D121" s="219">
        <f t="shared" si="10"/>
        <v>398.16346500000003</v>
      </c>
      <c r="E121" s="139" t="s">
        <v>172</v>
      </c>
      <c r="F121" s="169"/>
      <c r="G121" s="424" t="s">
        <v>226</v>
      </c>
      <c r="H121" s="424"/>
      <c r="I121" s="424"/>
      <c r="J121" s="424"/>
      <c r="K121" s="102"/>
      <c r="P121" s="117" t="s">
        <v>324</v>
      </c>
      <c r="Q121" s="224">
        <v>7712</v>
      </c>
      <c r="R121" s="215">
        <f t="shared" si="14"/>
        <v>66.340653749999987</v>
      </c>
      <c r="S121" s="124" t="s">
        <v>360</v>
      </c>
      <c r="T121" s="293">
        <v>2.617</v>
      </c>
      <c r="U121" s="294"/>
      <c r="V121" s="294">
        <v>0.42099999999999999</v>
      </c>
      <c r="W121" s="19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</row>
    <row r="122" spans="1:39" ht="15.75" customHeight="1">
      <c r="A122" s="99"/>
      <c r="B122" s="120" t="s">
        <v>336</v>
      </c>
      <c r="C122" s="224">
        <v>91974</v>
      </c>
      <c r="D122" s="219">
        <f t="shared" si="10"/>
        <v>398.16346500000003</v>
      </c>
      <c r="E122" s="139" t="s">
        <v>172</v>
      </c>
      <c r="F122" s="169"/>
      <c r="G122" s="397"/>
      <c r="H122" s="397"/>
      <c r="I122" s="397"/>
      <c r="J122" s="397"/>
      <c r="K122" s="102"/>
      <c r="P122" s="117" t="s">
        <v>102</v>
      </c>
      <c r="Q122" s="224">
        <v>7721</v>
      </c>
      <c r="R122" s="215">
        <f t="shared" si="14"/>
        <v>80.050004999999999</v>
      </c>
      <c r="S122" s="127" t="s">
        <v>209</v>
      </c>
      <c r="T122" s="293">
        <v>2.617</v>
      </c>
      <c r="U122" s="294"/>
      <c r="V122" s="294">
        <v>0.50800000000000001</v>
      </c>
      <c r="W122" s="19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</row>
    <row r="123" spans="1:39" ht="15.75" customHeight="1" thickBot="1">
      <c r="B123" s="120" t="s">
        <v>337</v>
      </c>
      <c r="C123" s="224">
        <v>91975</v>
      </c>
      <c r="D123" s="219">
        <f t="shared" si="10"/>
        <v>398.16346500000003</v>
      </c>
      <c r="E123" s="139" t="s">
        <v>172</v>
      </c>
      <c r="F123" s="169"/>
      <c r="K123" s="102"/>
      <c r="P123" s="118" t="s">
        <v>297</v>
      </c>
      <c r="Q123" s="224">
        <v>7722</v>
      </c>
      <c r="R123" s="215">
        <f t="shared" si="14"/>
        <v>80.050004999999999</v>
      </c>
      <c r="S123" s="127" t="s">
        <v>362</v>
      </c>
      <c r="T123" s="293">
        <v>2.617</v>
      </c>
      <c r="U123" s="289"/>
      <c r="V123" s="294">
        <v>0.50800000000000001</v>
      </c>
      <c r="W123" s="19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</row>
    <row r="124" spans="1:39" ht="15.75" customHeight="1" thickBot="1">
      <c r="B124" s="118" t="s">
        <v>348</v>
      </c>
      <c r="C124" s="224">
        <v>91976</v>
      </c>
      <c r="D124" s="219">
        <f t="shared" si="10"/>
        <v>398.16346500000003</v>
      </c>
      <c r="E124" s="139" t="s">
        <v>172</v>
      </c>
      <c r="F124" s="169"/>
      <c r="G124" s="103" t="s">
        <v>31</v>
      </c>
      <c r="H124" s="104" t="s">
        <v>30</v>
      </c>
      <c r="I124" s="105" t="s">
        <v>32</v>
      </c>
      <c r="J124" s="104" t="s">
        <v>300</v>
      </c>
      <c r="K124" s="102"/>
      <c r="P124" s="118" t="s">
        <v>151</v>
      </c>
      <c r="Q124" s="224">
        <v>7723</v>
      </c>
      <c r="R124" s="215">
        <f t="shared" si="14"/>
        <v>80.050004999999999</v>
      </c>
      <c r="S124" s="127" t="s">
        <v>149</v>
      </c>
      <c r="T124" s="293">
        <v>2.617</v>
      </c>
      <c r="V124" s="294">
        <v>0.50800000000000001</v>
      </c>
      <c r="W124" s="19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</row>
    <row r="125" spans="1:39" ht="15.75" customHeight="1">
      <c r="B125" s="120" t="s">
        <v>429</v>
      </c>
      <c r="C125" s="224">
        <v>91982</v>
      </c>
      <c r="D125" s="219">
        <f t="shared" si="10"/>
        <v>481.38678000000004</v>
      </c>
      <c r="E125" s="139" t="s">
        <v>173</v>
      </c>
      <c r="F125" s="279" t="s">
        <v>291</v>
      </c>
      <c r="G125" s="264" t="s">
        <v>22</v>
      </c>
      <c r="H125" s="265">
        <v>993711</v>
      </c>
      <c r="I125" s="266">
        <f>U125*$E$9*1.4*(1+(50-$B$9)/100)</f>
        <v>182.57399999999998</v>
      </c>
      <c r="J125" s="267" t="s">
        <v>275</v>
      </c>
      <c r="K125" s="102"/>
      <c r="P125" s="119" t="s">
        <v>100</v>
      </c>
      <c r="Q125" s="224">
        <v>7724</v>
      </c>
      <c r="R125" s="215">
        <f t="shared" si="14"/>
        <v>86.825891250000012</v>
      </c>
      <c r="S125" s="127" t="s">
        <v>231</v>
      </c>
      <c r="T125" s="293">
        <v>3.1640000000000001</v>
      </c>
      <c r="U125" s="294">
        <v>1.26</v>
      </c>
      <c r="V125" s="294">
        <v>0.55100000000000005</v>
      </c>
      <c r="W125" s="19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</row>
    <row r="126" spans="1:39" ht="15.75" customHeight="1">
      <c r="B126" s="120" t="s">
        <v>225</v>
      </c>
      <c r="C126" s="224">
        <v>91983</v>
      </c>
      <c r="D126" s="219">
        <f t="shared" si="10"/>
        <v>484.8861149999999</v>
      </c>
      <c r="E126" s="139" t="s">
        <v>173</v>
      </c>
      <c r="F126" s="169"/>
      <c r="G126" s="160" t="s">
        <v>21</v>
      </c>
      <c r="H126" s="228">
        <v>99322</v>
      </c>
      <c r="I126" s="220">
        <f>U126*$C$2*1.5*(1+(50-$B$9)/100)</f>
        <v>173.11927500000002</v>
      </c>
      <c r="J126" s="216" t="s">
        <v>303</v>
      </c>
      <c r="K126" s="102"/>
      <c r="P126" s="118" t="s">
        <v>52</v>
      </c>
      <c r="Q126" s="224">
        <v>7732</v>
      </c>
      <c r="R126" s="215">
        <f t="shared" ref="R126:R147" si="15">V126*$C$2*1.4*(1+(50-$B$9)/100)</f>
        <v>100.11141000000001</v>
      </c>
      <c r="S126" s="127" t="s">
        <v>150</v>
      </c>
      <c r="T126" s="293">
        <v>3.1869999999999998</v>
      </c>
      <c r="U126" s="294">
        <v>1.0620000000000001</v>
      </c>
      <c r="V126" s="294">
        <v>0.65800000000000003</v>
      </c>
      <c r="W126" s="19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</row>
    <row r="127" spans="1:39" ht="15.75" customHeight="1">
      <c r="B127" s="120" t="s">
        <v>90</v>
      </c>
      <c r="C127" s="224">
        <v>91984</v>
      </c>
      <c r="D127" s="219">
        <f t="shared" si="10"/>
        <v>484.8861149999999</v>
      </c>
      <c r="E127" s="139" t="s">
        <v>173</v>
      </c>
      <c r="F127" s="169"/>
      <c r="G127" s="203" t="s">
        <v>69</v>
      </c>
      <c r="H127" s="245">
        <v>99333</v>
      </c>
      <c r="I127" s="220">
        <f>U127*$C$2*1.5*(1+(50-$B$9)/100)</f>
        <v>173.11927500000002</v>
      </c>
      <c r="J127" s="216" t="s">
        <v>303</v>
      </c>
      <c r="K127" s="102"/>
      <c r="P127" s="118" t="s">
        <v>396</v>
      </c>
      <c r="Q127" s="224">
        <v>7733</v>
      </c>
      <c r="R127" s="215">
        <f t="shared" si="15"/>
        <v>105.43648499999999</v>
      </c>
      <c r="S127" s="127" t="s">
        <v>245</v>
      </c>
      <c r="T127" s="305">
        <v>3.1869999999999998</v>
      </c>
      <c r="U127" s="294">
        <v>1.0620000000000001</v>
      </c>
      <c r="V127" s="294">
        <v>0.69299999999999995</v>
      </c>
      <c r="W127" s="19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</row>
    <row r="128" spans="1:39" ht="15.75" customHeight="1" thickBot="1">
      <c r="A128" s="168"/>
      <c r="B128" s="120" t="s">
        <v>91</v>
      </c>
      <c r="C128" s="224">
        <v>91985</v>
      </c>
      <c r="D128" s="219">
        <f t="shared" si="10"/>
        <v>484.8861149999999</v>
      </c>
      <c r="E128" s="139" t="s">
        <v>173</v>
      </c>
      <c r="F128" s="169"/>
      <c r="G128" s="160" t="s">
        <v>363</v>
      </c>
      <c r="H128" s="229">
        <v>99344</v>
      </c>
      <c r="I128" s="215">
        <f>U128*$C$2*1.45*(1+(50-$B$9)/100)</f>
        <v>296.40562875000001</v>
      </c>
      <c r="J128" s="131" t="s">
        <v>23</v>
      </c>
      <c r="K128" s="101"/>
      <c r="L128" s="25"/>
      <c r="M128" s="96"/>
      <c r="N128" s="96"/>
      <c r="O128" s="96"/>
      <c r="P128" s="118" t="s">
        <v>203</v>
      </c>
      <c r="Q128" s="224">
        <v>7734</v>
      </c>
      <c r="R128" s="215">
        <f t="shared" si="15"/>
        <v>113.19587999999999</v>
      </c>
      <c r="S128" s="127" t="s">
        <v>143</v>
      </c>
      <c r="T128" s="305">
        <v>3.1869999999999998</v>
      </c>
      <c r="U128" s="294">
        <v>1.881</v>
      </c>
      <c r="V128" s="294">
        <v>0.74399999999999999</v>
      </c>
      <c r="W128" s="19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</row>
    <row r="129" spans="1:39" ht="15.75" customHeight="1">
      <c r="B129" s="162" t="s">
        <v>328</v>
      </c>
      <c r="C129" s="231">
        <v>91986</v>
      </c>
      <c r="D129" s="219">
        <f t="shared" si="10"/>
        <v>484.8861149999999</v>
      </c>
      <c r="E129" s="139" t="s">
        <v>173</v>
      </c>
      <c r="F129" s="169"/>
      <c r="G129" s="160" t="s">
        <v>364</v>
      </c>
      <c r="H129" s="229">
        <v>99355</v>
      </c>
      <c r="I129" s="215">
        <f>U129*$C$2*1.45*(1+(50-$B$9)/100)</f>
        <v>401.66823375000001</v>
      </c>
      <c r="J129" s="131" t="s">
        <v>24</v>
      </c>
      <c r="P129" s="118" t="s">
        <v>13</v>
      </c>
      <c r="Q129" s="224">
        <v>7743</v>
      </c>
      <c r="R129" s="215">
        <f t="shared" si="15"/>
        <v>161.57799</v>
      </c>
      <c r="S129" s="127" t="s">
        <v>375</v>
      </c>
      <c r="T129" s="305">
        <v>3.1869999999999998</v>
      </c>
      <c r="U129" s="294">
        <v>2.5489999999999999</v>
      </c>
      <c r="V129" s="294">
        <v>1.0620000000000001</v>
      </c>
      <c r="W129" s="19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</row>
    <row r="130" spans="1:39" ht="15.75" customHeight="1" thickBot="1">
      <c r="B130" s="162" t="s">
        <v>183</v>
      </c>
      <c r="C130" s="231">
        <v>91992</v>
      </c>
      <c r="D130" s="219">
        <f t="shared" si="10"/>
        <v>635.35752000000014</v>
      </c>
      <c r="E130" s="157" t="s">
        <v>174</v>
      </c>
      <c r="F130" s="169"/>
      <c r="G130" s="165" t="s">
        <v>365</v>
      </c>
      <c r="H130" s="233">
        <v>99366</v>
      </c>
      <c r="I130" s="221">
        <f>U130*$C$2*1.45*(1+(50-$B$9)/100)</f>
        <v>528.51912749999997</v>
      </c>
      <c r="J130" s="218" t="s">
        <v>367</v>
      </c>
      <c r="K130" s="102"/>
      <c r="P130" s="118" t="s">
        <v>124</v>
      </c>
      <c r="Q130" s="224">
        <v>7744</v>
      </c>
      <c r="R130" s="215">
        <f t="shared" si="15"/>
        <v>168.72880499999999</v>
      </c>
      <c r="S130" s="127" t="s">
        <v>109</v>
      </c>
      <c r="T130" s="305">
        <v>4.1760000000000002</v>
      </c>
      <c r="U130" s="294">
        <v>3.3540000000000001</v>
      </c>
      <c r="V130" s="294">
        <v>1.109</v>
      </c>
      <c r="W130" s="19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</row>
    <row r="131" spans="1:39" ht="15.75" customHeight="1">
      <c r="B131" s="162" t="s">
        <v>195</v>
      </c>
      <c r="C131" s="231">
        <v>91993</v>
      </c>
      <c r="D131" s="219">
        <f t="shared" si="10"/>
        <v>640.98688500000003</v>
      </c>
      <c r="E131" s="157" t="s">
        <v>174</v>
      </c>
      <c r="F131" s="169"/>
      <c r="G131" s="14" t="s">
        <v>369</v>
      </c>
      <c r="H131" s="14"/>
      <c r="I131" s="14"/>
      <c r="J131" s="14"/>
      <c r="K131" s="101"/>
      <c r="L131" s="25"/>
      <c r="M131" s="96"/>
      <c r="N131" s="96"/>
      <c r="O131" s="96"/>
      <c r="P131" s="118" t="s">
        <v>12</v>
      </c>
      <c r="Q131" s="224">
        <v>7745</v>
      </c>
      <c r="R131" s="215">
        <f t="shared" si="15"/>
        <v>177.24892499999999</v>
      </c>
      <c r="S131" s="127" t="s">
        <v>395</v>
      </c>
      <c r="T131" s="305">
        <v>4.2130000000000001</v>
      </c>
      <c r="U131" s="289"/>
      <c r="V131" s="294">
        <v>1.165</v>
      </c>
      <c r="W131" s="19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</row>
    <row r="132" spans="1:39" ht="15.75" customHeight="1">
      <c r="B132" s="162" t="s">
        <v>106</v>
      </c>
      <c r="C132" s="231">
        <v>91994</v>
      </c>
      <c r="D132" s="219">
        <f t="shared" si="10"/>
        <v>641.74761000000001</v>
      </c>
      <c r="E132" s="157" t="s">
        <v>174</v>
      </c>
      <c r="F132" s="101"/>
      <c r="G132" s="13"/>
      <c r="H132" s="13"/>
      <c r="I132" s="13"/>
      <c r="J132" s="13"/>
      <c r="K132" s="102"/>
      <c r="P132" s="119" t="s">
        <v>53</v>
      </c>
      <c r="Q132" s="224">
        <v>7753</v>
      </c>
      <c r="R132" s="215">
        <f t="shared" si="15"/>
        <v>221.52311999999998</v>
      </c>
      <c r="S132" s="127" t="s">
        <v>252</v>
      </c>
      <c r="T132" s="305">
        <v>4.218</v>
      </c>
      <c r="U132" s="289"/>
      <c r="V132" s="294">
        <v>1.456</v>
      </c>
      <c r="W132" s="19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</row>
    <row r="133" spans="1:39" ht="15.75" customHeight="1" thickBot="1">
      <c r="B133" s="162" t="s">
        <v>1</v>
      </c>
      <c r="C133" s="231">
        <v>91995</v>
      </c>
      <c r="D133" s="219">
        <f t="shared" si="10"/>
        <v>641.74761000000001</v>
      </c>
      <c r="E133" s="157" t="s">
        <v>174</v>
      </c>
      <c r="F133" s="101"/>
      <c r="G133" s="12"/>
      <c r="H133" s="12"/>
      <c r="I133" s="12"/>
      <c r="J133" s="12"/>
      <c r="K133" s="102"/>
      <c r="P133" s="119" t="s">
        <v>214</v>
      </c>
      <c r="Q133" s="224">
        <v>7754</v>
      </c>
      <c r="R133" s="215">
        <f t="shared" si="15"/>
        <v>228.82608000000002</v>
      </c>
      <c r="S133" s="127" t="s">
        <v>237</v>
      </c>
      <c r="T133" s="305">
        <v>4.218</v>
      </c>
      <c r="U133" s="289"/>
      <c r="V133" s="294">
        <v>1.504</v>
      </c>
      <c r="W133" s="19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</row>
    <row r="134" spans="1:39" ht="15.75" customHeight="1" thickBot="1">
      <c r="B134" s="162" t="s">
        <v>140</v>
      </c>
      <c r="C134" s="231">
        <v>91996</v>
      </c>
      <c r="D134" s="219">
        <f t="shared" si="10"/>
        <v>643.87763999999993</v>
      </c>
      <c r="E134" s="157" t="s">
        <v>174</v>
      </c>
      <c r="F134" s="101"/>
      <c r="G134" s="103" t="s">
        <v>31</v>
      </c>
      <c r="H134" s="104" t="s">
        <v>30</v>
      </c>
      <c r="I134" s="105" t="s">
        <v>32</v>
      </c>
      <c r="J134" s="104" t="s">
        <v>300</v>
      </c>
      <c r="K134" s="101"/>
      <c r="L134" s="25"/>
      <c r="M134" s="96"/>
      <c r="N134" s="96"/>
      <c r="O134" s="96"/>
      <c r="P134" s="119" t="s">
        <v>7</v>
      </c>
      <c r="Q134" s="224">
        <v>7755</v>
      </c>
      <c r="R134" s="215">
        <f t="shared" si="15"/>
        <v>237.19405499999999</v>
      </c>
      <c r="S134" s="127" t="s">
        <v>237</v>
      </c>
      <c r="T134" s="305">
        <v>4.2320000000000002</v>
      </c>
      <c r="U134" s="289"/>
      <c r="V134" s="294">
        <v>1.5589999999999999</v>
      </c>
      <c r="W134" s="19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</row>
    <row r="135" spans="1:39" ht="15.75" customHeight="1">
      <c r="B135" s="162" t="s">
        <v>120</v>
      </c>
      <c r="C135" s="231">
        <v>919973</v>
      </c>
      <c r="D135" s="219">
        <f t="shared" si="10"/>
        <v>921.23797500000001</v>
      </c>
      <c r="E135" s="157" t="s">
        <v>175</v>
      </c>
      <c r="F135" s="279" t="s">
        <v>291</v>
      </c>
      <c r="G135" s="268" t="s">
        <v>9</v>
      </c>
      <c r="H135" s="269">
        <v>994711</v>
      </c>
      <c r="I135" s="270">
        <f>U135*$E$9*1.4*(1+(50-$B$9)/100)</f>
        <v>197.7885</v>
      </c>
      <c r="J135" s="271" t="s">
        <v>74</v>
      </c>
      <c r="K135" s="102"/>
      <c r="P135" s="119" t="s">
        <v>383</v>
      </c>
      <c r="Q135" s="224">
        <v>7756</v>
      </c>
      <c r="R135" s="215">
        <f t="shared" si="15"/>
        <v>249.21350999999999</v>
      </c>
      <c r="S135" s="129" t="s">
        <v>227</v>
      </c>
      <c r="T135" s="305">
        <v>6.0549999999999997</v>
      </c>
      <c r="U135" s="294">
        <v>1.365</v>
      </c>
      <c r="V135" s="294">
        <v>1.6379999999999999</v>
      </c>
      <c r="W135" s="19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</row>
    <row r="136" spans="1:39" ht="15.75" customHeight="1" thickBot="1">
      <c r="A136" s="152"/>
      <c r="B136" s="162" t="s">
        <v>42</v>
      </c>
      <c r="C136" s="231">
        <v>919974</v>
      </c>
      <c r="D136" s="219">
        <f t="shared" si="10"/>
        <v>929.45380499999987</v>
      </c>
      <c r="E136" s="157" t="s">
        <v>175</v>
      </c>
      <c r="F136" s="279" t="s">
        <v>291</v>
      </c>
      <c r="G136" s="272" t="s">
        <v>273</v>
      </c>
      <c r="H136" s="273">
        <v>994722</v>
      </c>
      <c r="I136" s="270">
        <f>U136*$E$9*1.4*(1+(50-$B$9)/100)</f>
        <v>258.64649999999995</v>
      </c>
      <c r="J136" s="271" t="s">
        <v>84</v>
      </c>
      <c r="K136" s="102"/>
      <c r="P136" s="119" t="s">
        <v>281</v>
      </c>
      <c r="Q136" s="224">
        <v>7764</v>
      </c>
      <c r="R136" s="215">
        <f t="shared" si="15"/>
        <v>302.92069499999997</v>
      </c>
      <c r="S136" s="127" t="s">
        <v>210</v>
      </c>
      <c r="T136" s="305">
        <v>6.109</v>
      </c>
      <c r="U136" s="294">
        <v>1.7849999999999999</v>
      </c>
      <c r="V136" s="294">
        <v>1.9910000000000001</v>
      </c>
      <c r="W136" s="19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</row>
    <row r="137" spans="1:39" ht="15.75" customHeight="1">
      <c r="B137" s="162" t="s">
        <v>41</v>
      </c>
      <c r="C137" s="231">
        <v>919975</v>
      </c>
      <c r="D137" s="219">
        <f t="shared" si="10"/>
        <v>929.45380499999987</v>
      </c>
      <c r="E137" s="157" t="s">
        <v>175</v>
      </c>
      <c r="F137" s="174"/>
      <c r="G137" s="113" t="s">
        <v>270</v>
      </c>
      <c r="H137" s="243">
        <v>99432</v>
      </c>
      <c r="I137" s="219">
        <f>U137*$C$2*1.5*(1+(50-$B$9)/100)</f>
        <v>199.85332499999998</v>
      </c>
      <c r="J137" s="244" t="s">
        <v>304</v>
      </c>
      <c r="K137" s="101"/>
      <c r="L137" s="25"/>
      <c r="M137" s="96"/>
      <c r="N137" s="96"/>
      <c r="O137" s="96"/>
      <c r="P137" s="119" t="s">
        <v>280</v>
      </c>
      <c r="Q137" s="224">
        <v>7765</v>
      </c>
      <c r="R137" s="215">
        <f t="shared" si="15"/>
        <v>312.65797500000002</v>
      </c>
      <c r="S137" s="127" t="s">
        <v>161</v>
      </c>
      <c r="T137" s="305">
        <v>6.109</v>
      </c>
      <c r="U137" s="294">
        <v>1.226</v>
      </c>
      <c r="V137" s="294">
        <v>2.0550000000000002</v>
      </c>
      <c r="W137" s="19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</row>
    <row r="138" spans="1:39" ht="15.75" customHeight="1" thickBot="1">
      <c r="B138" s="155" t="s">
        <v>43</v>
      </c>
      <c r="C138" s="227">
        <v>919976</v>
      </c>
      <c r="D138" s="217">
        <f>T138*$C$2*1.4*(1+(50-$B$9)/100)</f>
        <v>929.45380499999987</v>
      </c>
      <c r="E138" s="125" t="s">
        <v>175</v>
      </c>
      <c r="F138" s="174"/>
      <c r="G138" s="113" t="s">
        <v>265</v>
      </c>
      <c r="H138" s="224">
        <v>99433</v>
      </c>
      <c r="I138" s="215">
        <f>U138*$C$2*1.5*(1+(50-$B$9)/100)</f>
        <v>199.85332499999998</v>
      </c>
      <c r="J138" s="145" t="s">
        <v>304</v>
      </c>
      <c r="K138" s="102"/>
      <c r="P138" s="119" t="s">
        <v>136</v>
      </c>
      <c r="Q138" s="224">
        <v>7766</v>
      </c>
      <c r="R138" s="215">
        <f t="shared" si="15"/>
        <v>325.43815499999999</v>
      </c>
      <c r="S138" s="127" t="s">
        <v>17</v>
      </c>
      <c r="T138" s="305">
        <v>6.109</v>
      </c>
      <c r="U138" s="294">
        <v>1.226</v>
      </c>
      <c r="V138" s="294">
        <v>2.1389999999999998</v>
      </c>
      <c r="W138" s="19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</row>
    <row r="139" spans="1:39" ht="15.75" customHeight="1">
      <c r="F139" s="174"/>
      <c r="G139" s="113" t="s">
        <v>135</v>
      </c>
      <c r="H139" s="224">
        <v>99443</v>
      </c>
      <c r="I139" s="215">
        <f t="shared" ref="I139:I144" si="16">U139*$C$2*1.45*(1+(50-$B$9)/100)</f>
        <v>347.30356500000005</v>
      </c>
      <c r="J139" s="145" t="s">
        <v>27</v>
      </c>
      <c r="K139" s="102"/>
      <c r="P139" s="119" t="s">
        <v>357</v>
      </c>
      <c r="Q139" s="224">
        <v>7767</v>
      </c>
      <c r="R139" s="215">
        <f t="shared" si="15"/>
        <v>339.89193</v>
      </c>
      <c r="S139" s="127" t="s">
        <v>18</v>
      </c>
      <c r="T139" s="306"/>
      <c r="U139" s="294">
        <v>2.2040000000000002</v>
      </c>
      <c r="V139" s="294">
        <v>2.234</v>
      </c>
      <c r="W139" s="19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</row>
    <row r="140" spans="1:39" ht="15.75" customHeight="1">
      <c r="B140" s="384" t="s">
        <v>257</v>
      </c>
      <c r="C140" s="384"/>
      <c r="D140" s="384"/>
      <c r="E140" s="384"/>
      <c r="F140" s="174"/>
      <c r="G140" s="120" t="s">
        <v>413</v>
      </c>
      <c r="H140" s="224">
        <v>99444</v>
      </c>
      <c r="I140" s="215">
        <f t="shared" si="16"/>
        <v>347.30356500000005</v>
      </c>
      <c r="J140" s="145" t="s">
        <v>27</v>
      </c>
      <c r="K140" s="101"/>
      <c r="L140" s="25"/>
      <c r="M140" s="96"/>
      <c r="N140" s="96"/>
      <c r="O140" s="96"/>
      <c r="P140" s="119" t="s">
        <v>39</v>
      </c>
      <c r="Q140" s="224">
        <v>7776</v>
      </c>
      <c r="R140" s="215">
        <f t="shared" si="15"/>
        <v>599.14701000000002</v>
      </c>
      <c r="S140" s="127" t="s">
        <v>40</v>
      </c>
      <c r="T140" s="306"/>
      <c r="U140" s="294">
        <v>2.2040000000000002</v>
      </c>
      <c r="V140" s="294">
        <v>3.9380000000000002</v>
      </c>
      <c r="W140" s="19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</row>
    <row r="141" spans="1:39" ht="15.75" customHeight="1">
      <c r="B141" s="384"/>
      <c r="C141" s="384"/>
      <c r="D141" s="384"/>
      <c r="E141" s="384"/>
      <c r="F141" s="174"/>
      <c r="G141" s="106" t="s">
        <v>271</v>
      </c>
      <c r="H141" s="224">
        <v>99454</v>
      </c>
      <c r="I141" s="215">
        <f t="shared" si="16"/>
        <v>463.12394625000002</v>
      </c>
      <c r="J141" s="145" t="s">
        <v>305</v>
      </c>
      <c r="K141" s="101"/>
      <c r="L141" s="25"/>
      <c r="M141" s="96"/>
      <c r="N141" s="96"/>
      <c r="O141" s="96"/>
      <c r="P141" s="119" t="s">
        <v>121</v>
      </c>
      <c r="Q141" s="224">
        <v>7777</v>
      </c>
      <c r="R141" s="215">
        <f t="shared" si="15"/>
        <v>616.643685</v>
      </c>
      <c r="S141" s="127" t="s">
        <v>167</v>
      </c>
      <c r="T141" s="306"/>
      <c r="U141" s="294">
        <v>2.9390000000000001</v>
      </c>
      <c r="V141" s="294">
        <v>4.0529999999999999</v>
      </c>
      <c r="W141" s="19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</row>
    <row r="142" spans="1:39" ht="15.75" customHeight="1" thickBot="1">
      <c r="B142" s="385"/>
      <c r="C142" s="385"/>
      <c r="D142" s="385"/>
      <c r="E142" s="385"/>
      <c r="F142" s="174"/>
      <c r="G142" s="158" t="s">
        <v>333</v>
      </c>
      <c r="H142" s="224">
        <v>99455</v>
      </c>
      <c r="I142" s="215">
        <f>U142*$C$2*1.45*(1+(50-$B$9)/100)</f>
        <v>463.12394625000002</v>
      </c>
      <c r="J142" s="164" t="s">
        <v>305</v>
      </c>
      <c r="K142" s="101"/>
      <c r="L142" s="25"/>
      <c r="M142" s="96"/>
      <c r="N142" s="96"/>
      <c r="O142" s="96"/>
      <c r="P142" s="119" t="s">
        <v>282</v>
      </c>
      <c r="Q142" s="224">
        <v>7778</v>
      </c>
      <c r="R142" s="215">
        <f t="shared" si="15"/>
        <v>641.89975500000003</v>
      </c>
      <c r="S142" s="127" t="s">
        <v>37</v>
      </c>
      <c r="T142" s="306"/>
      <c r="U142" s="294">
        <v>2.9390000000000001</v>
      </c>
      <c r="V142" s="294">
        <v>4.2190000000000003</v>
      </c>
      <c r="W142" s="19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</row>
    <row r="143" spans="1:39" ht="15.75" customHeight="1" thickBot="1">
      <c r="A143" s="137"/>
      <c r="B143" s="103" t="s">
        <v>31</v>
      </c>
      <c r="C143" s="104" t="s">
        <v>30</v>
      </c>
      <c r="D143" s="105" t="s">
        <v>32</v>
      </c>
      <c r="E143" s="104" t="s">
        <v>300</v>
      </c>
      <c r="F143" s="174"/>
      <c r="G143" s="158" t="s">
        <v>76</v>
      </c>
      <c r="H143" s="224">
        <v>99465</v>
      </c>
      <c r="I143" s="215">
        <f t="shared" si="16"/>
        <v>620.70269625000003</v>
      </c>
      <c r="J143" s="131" t="s">
        <v>218</v>
      </c>
      <c r="K143" s="161"/>
      <c r="L143" s="137"/>
      <c r="M143" s="137"/>
      <c r="N143" s="137"/>
      <c r="O143" s="137"/>
      <c r="P143" s="119" t="s">
        <v>284</v>
      </c>
      <c r="Q143" s="224">
        <v>7787</v>
      </c>
      <c r="R143" s="215">
        <f t="shared" si="15"/>
        <v>834.9717599999999</v>
      </c>
      <c r="S143" s="127" t="s">
        <v>14</v>
      </c>
      <c r="T143" s="305">
        <v>0.61199999999999999</v>
      </c>
      <c r="U143" s="294">
        <v>3.9390000000000001</v>
      </c>
      <c r="V143" s="294">
        <v>5.4880000000000004</v>
      </c>
      <c r="W143" s="19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</row>
    <row r="144" spans="1:39" ht="15.75" customHeight="1" thickBot="1">
      <c r="A144" s="137"/>
      <c r="B144" s="120" t="s">
        <v>142</v>
      </c>
      <c r="C144" s="222">
        <v>9596</v>
      </c>
      <c r="D144" s="215">
        <f>1.5*D119</f>
        <v>341.86981500000002</v>
      </c>
      <c r="E144" s="176" t="s">
        <v>217</v>
      </c>
      <c r="F144" s="174"/>
      <c r="G144" s="112" t="s">
        <v>307</v>
      </c>
      <c r="H144" s="227">
        <v>99466</v>
      </c>
      <c r="I144" s="217">
        <f t="shared" si="16"/>
        <v>620.70269625000003</v>
      </c>
      <c r="J144" s="132" t="s">
        <v>218</v>
      </c>
      <c r="K144" s="161"/>
      <c r="L144" s="137"/>
      <c r="M144" s="137"/>
      <c r="N144" s="137"/>
      <c r="O144" s="137"/>
      <c r="P144" s="119" t="s">
        <v>122</v>
      </c>
      <c r="Q144" s="224">
        <v>7788</v>
      </c>
      <c r="R144" s="215">
        <f t="shared" si="15"/>
        <v>901.15483499999982</v>
      </c>
      <c r="S144" s="127" t="s">
        <v>14</v>
      </c>
      <c r="T144" s="305">
        <v>1.5840000000000001</v>
      </c>
      <c r="U144" s="294">
        <v>3.9390000000000001</v>
      </c>
      <c r="V144" s="294">
        <v>5.923</v>
      </c>
      <c r="W144" s="19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</row>
    <row r="145" spans="1:39" ht="15.75" customHeight="1">
      <c r="B145" s="162" t="s">
        <v>328</v>
      </c>
      <c r="C145" s="228">
        <v>95986</v>
      </c>
      <c r="D145" s="220">
        <f>1.25*D129</f>
        <v>606.10764374999985</v>
      </c>
      <c r="E145" s="164" t="s">
        <v>173</v>
      </c>
      <c r="F145" s="174"/>
      <c r="G145" s="153"/>
      <c r="H145" s="153"/>
      <c r="I145" s="153"/>
      <c r="J145" s="153"/>
      <c r="K145" s="101"/>
      <c r="L145" s="25"/>
      <c r="M145" s="96"/>
      <c r="N145" s="96"/>
      <c r="O145" s="96"/>
      <c r="P145" s="119" t="s">
        <v>283</v>
      </c>
      <c r="Q145" s="224">
        <v>7789</v>
      </c>
      <c r="R145" s="215">
        <f t="shared" si="15"/>
        <v>901.15483499999982</v>
      </c>
      <c r="S145" s="127" t="s">
        <v>211</v>
      </c>
      <c r="T145" s="306"/>
      <c r="U145" s="289"/>
      <c r="V145" s="294">
        <v>5.923</v>
      </c>
      <c r="W145" s="19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</row>
    <row r="146" spans="1:39" ht="15.75" customHeight="1">
      <c r="B146" s="162" t="s">
        <v>140</v>
      </c>
      <c r="C146" s="229">
        <v>95996</v>
      </c>
      <c r="D146" s="215">
        <f>1.25*D134</f>
        <v>804.84704999999985</v>
      </c>
      <c r="E146" s="145" t="s">
        <v>174</v>
      </c>
      <c r="F146" s="174"/>
      <c r="G146" s="386" t="s">
        <v>406</v>
      </c>
      <c r="H146" s="386"/>
      <c r="I146" s="386"/>
      <c r="J146" s="386"/>
      <c r="K146" s="102"/>
      <c r="L146" s="25"/>
      <c r="M146" s="96"/>
      <c r="N146" s="96"/>
      <c r="O146" s="96"/>
      <c r="P146" s="119" t="s">
        <v>285</v>
      </c>
      <c r="Q146" s="224">
        <v>7798</v>
      </c>
      <c r="R146" s="246">
        <f t="shared" si="15"/>
        <v>1438.2266849999996</v>
      </c>
      <c r="S146" s="127" t="s">
        <v>314</v>
      </c>
      <c r="T146" s="292"/>
      <c r="U146" s="289"/>
      <c r="V146" s="294">
        <v>9.4529999999999994</v>
      </c>
      <c r="W146" s="19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</row>
    <row r="147" spans="1:39" ht="15.75" customHeight="1" thickBot="1">
      <c r="B147" s="155" t="s">
        <v>43</v>
      </c>
      <c r="C147" s="233">
        <v>959976</v>
      </c>
      <c r="D147" s="248">
        <f>1.25*D138</f>
        <v>1161.8172562499999</v>
      </c>
      <c r="E147" s="180" t="s">
        <v>175</v>
      </c>
      <c r="F147" s="174"/>
      <c r="G147" s="388"/>
      <c r="H147" s="388"/>
      <c r="I147" s="388"/>
      <c r="J147" s="388"/>
      <c r="K147" s="102"/>
      <c r="L147" s="25"/>
      <c r="M147" s="96"/>
      <c r="N147" s="96"/>
      <c r="O147" s="96"/>
      <c r="P147" s="114" t="s">
        <v>123</v>
      </c>
      <c r="Q147" s="227">
        <v>7799</v>
      </c>
      <c r="R147" s="247">
        <f t="shared" si="15"/>
        <v>1438.2266849999996</v>
      </c>
      <c r="S147" s="167" t="s">
        <v>314</v>
      </c>
      <c r="T147" s="292"/>
      <c r="U147" s="289"/>
      <c r="V147" s="294">
        <v>9.4529999999999994</v>
      </c>
      <c r="W147" s="19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</row>
    <row r="148" spans="1:39" ht="15.75" customHeight="1" thickBot="1">
      <c r="B148" s="153"/>
      <c r="C148" s="153"/>
      <c r="D148" s="153"/>
      <c r="E148" s="153"/>
      <c r="F148" s="163"/>
      <c r="G148" s="103" t="s">
        <v>31</v>
      </c>
      <c r="H148" s="104" t="s">
        <v>30</v>
      </c>
      <c r="I148" s="105" t="s">
        <v>32</v>
      </c>
      <c r="J148" s="104" t="s">
        <v>300</v>
      </c>
      <c r="K148" s="101"/>
      <c r="L148" s="25"/>
      <c r="M148" s="96"/>
      <c r="N148" s="96"/>
      <c r="O148" s="96"/>
      <c r="P148" s="153"/>
      <c r="Q148" s="153"/>
      <c r="R148" s="153"/>
      <c r="S148" s="153"/>
      <c r="T148" s="292"/>
      <c r="U148" s="289"/>
      <c r="V148" s="289"/>
      <c r="W148" s="19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</row>
    <row r="149" spans="1:39" ht="15.75" customHeight="1">
      <c r="B149" s="382" t="s">
        <v>368</v>
      </c>
      <c r="C149" s="382"/>
      <c r="D149" s="382"/>
      <c r="E149" s="382"/>
      <c r="F149" s="177"/>
      <c r="G149" s="113">
        <v>20</v>
      </c>
      <c r="H149" s="222">
        <v>8811</v>
      </c>
      <c r="I149" s="214">
        <f>U149*$C$2*1.45*(1+(50-$B$9)/100)</f>
        <v>25.055021249999999</v>
      </c>
      <c r="J149" s="148" t="s">
        <v>306</v>
      </c>
      <c r="K149" s="177"/>
      <c r="L149" s="177"/>
      <c r="M149" s="177"/>
      <c r="N149" s="177"/>
      <c r="O149" s="177"/>
      <c r="P149" s="153"/>
      <c r="Q149" s="153"/>
      <c r="R149" s="153"/>
      <c r="S149" s="153"/>
      <c r="T149" s="289"/>
      <c r="U149" s="294">
        <v>0.159</v>
      </c>
      <c r="V149" s="300"/>
      <c r="W149" s="19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</row>
    <row r="150" spans="1:39" ht="15.75" customHeight="1" thickBot="1">
      <c r="B150" s="383"/>
      <c r="C150" s="383"/>
      <c r="D150" s="383"/>
      <c r="E150" s="383"/>
      <c r="F150" s="177"/>
      <c r="G150" s="113">
        <v>25</v>
      </c>
      <c r="H150" s="224">
        <v>8822</v>
      </c>
      <c r="I150" s="215">
        <f>U150*$C$2*1.45*(1+(50-$B$9)/100)</f>
        <v>31.673328750000003</v>
      </c>
      <c r="J150" s="145" t="s">
        <v>378</v>
      </c>
      <c r="K150" s="177"/>
      <c r="L150" s="177"/>
      <c r="M150" s="177"/>
      <c r="N150" s="177"/>
      <c r="O150" s="177"/>
      <c r="P150" s="386" t="s">
        <v>274</v>
      </c>
      <c r="Q150" s="386"/>
      <c r="R150" s="386"/>
      <c r="S150" s="387"/>
      <c r="T150" s="293">
        <v>2.2839999999999998</v>
      </c>
      <c r="U150" s="294">
        <v>0.20100000000000001</v>
      </c>
      <c r="V150" s="300"/>
      <c r="W150" s="19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</row>
    <row r="151" spans="1:39" ht="15.75" customHeight="1" thickBot="1">
      <c r="B151" s="103" t="s">
        <v>31</v>
      </c>
      <c r="C151" s="104" t="s">
        <v>30</v>
      </c>
      <c r="D151" s="105" t="s">
        <v>32</v>
      </c>
      <c r="E151" s="104" t="s">
        <v>300</v>
      </c>
      <c r="F151" s="177"/>
      <c r="G151" s="113">
        <v>32</v>
      </c>
      <c r="H151" s="224">
        <v>8833</v>
      </c>
      <c r="I151" s="215">
        <f>U151*$C$2*1.4*(1+(50-$B$9)/100)</f>
        <v>46.252079999999992</v>
      </c>
      <c r="J151" s="145" t="s">
        <v>125</v>
      </c>
      <c r="K151" s="177"/>
      <c r="L151" s="177"/>
      <c r="M151" s="177"/>
      <c r="N151" s="177"/>
      <c r="O151" s="177"/>
      <c r="P151" s="388"/>
      <c r="Q151" s="388"/>
      <c r="R151" s="388"/>
      <c r="S151" s="389"/>
      <c r="T151" s="293">
        <v>2.2890000000000001</v>
      </c>
      <c r="U151" s="294">
        <v>0.30399999999999999</v>
      </c>
      <c r="V151" s="289"/>
      <c r="W151" s="19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</row>
    <row r="152" spans="1:39" ht="14.25" customHeight="1" thickBot="1">
      <c r="B152" s="154" t="s">
        <v>135</v>
      </c>
      <c r="C152" s="234">
        <v>99234</v>
      </c>
      <c r="D152" s="214">
        <f t="shared" ref="D152:D157" si="17">T150*$C$2*1.45*(1+(50-$B$9)/100)</f>
        <v>359.90986499999997</v>
      </c>
      <c r="E152" s="146" t="s">
        <v>27</v>
      </c>
      <c r="F152" s="177"/>
      <c r="G152" s="113">
        <v>40</v>
      </c>
      <c r="H152" s="224">
        <v>8844</v>
      </c>
      <c r="I152" s="215">
        <f t="shared" ref="I152:I157" si="18">U152*$C$2*1.4*(1+(50-$B$9)/100)</f>
        <v>75.76821000000001</v>
      </c>
      <c r="J152" s="145" t="s">
        <v>267</v>
      </c>
      <c r="K152" s="177"/>
      <c r="L152" s="177"/>
      <c r="M152" s="177"/>
      <c r="N152" s="177"/>
      <c r="O152" s="177"/>
      <c r="P152" s="103" t="s">
        <v>31</v>
      </c>
      <c r="Q152" s="104" t="s">
        <v>30</v>
      </c>
      <c r="R152" s="105" t="s">
        <v>32</v>
      </c>
      <c r="S152" s="104" t="s">
        <v>300</v>
      </c>
      <c r="T152" s="293">
        <v>3.1480000000000001</v>
      </c>
      <c r="U152" s="294">
        <v>0.498</v>
      </c>
      <c r="V152" s="289"/>
      <c r="W152" s="19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</row>
    <row r="153" spans="1:39" ht="15.75" customHeight="1">
      <c r="B153" s="178" t="s">
        <v>413</v>
      </c>
      <c r="C153" s="229">
        <v>99244</v>
      </c>
      <c r="D153" s="215">
        <f t="shared" si="17"/>
        <v>360.69775874999999</v>
      </c>
      <c r="E153" s="145" t="s">
        <v>27</v>
      </c>
      <c r="F153" s="177"/>
      <c r="G153" s="113">
        <v>50</v>
      </c>
      <c r="H153" s="224">
        <v>8855</v>
      </c>
      <c r="I153" s="215">
        <f t="shared" si="18"/>
        <v>119.89026</v>
      </c>
      <c r="J153" s="145" t="s">
        <v>268</v>
      </c>
      <c r="K153" s="177"/>
      <c r="L153" s="177"/>
      <c r="M153" s="177"/>
      <c r="N153" s="177"/>
      <c r="O153" s="280" t="s">
        <v>291</v>
      </c>
      <c r="P153" s="264" t="s">
        <v>160</v>
      </c>
      <c r="Q153" s="274">
        <v>995711</v>
      </c>
      <c r="R153" s="270">
        <f>V153*$E$9*1.4*(1+(50-$B$9)/100)</f>
        <v>205.39574999999999</v>
      </c>
      <c r="S153" s="275" t="s">
        <v>223</v>
      </c>
      <c r="T153" s="294">
        <v>3.1509999999999998</v>
      </c>
      <c r="U153" s="294">
        <v>0.78800000000000003</v>
      </c>
      <c r="V153" s="294">
        <v>1.4175</v>
      </c>
      <c r="W153" s="19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</row>
    <row r="154" spans="1:39" ht="15.75" customHeight="1">
      <c r="B154" s="111" t="s">
        <v>271</v>
      </c>
      <c r="C154" s="229">
        <v>99245</v>
      </c>
      <c r="D154" s="215">
        <f t="shared" si="17"/>
        <v>496.05790500000006</v>
      </c>
      <c r="E154" s="145" t="s">
        <v>28</v>
      </c>
      <c r="F154" s="177"/>
      <c r="G154" s="113">
        <v>63</v>
      </c>
      <c r="H154" s="224">
        <v>8866</v>
      </c>
      <c r="I154" s="215">
        <f t="shared" si="18"/>
        <v>157.31792999999999</v>
      </c>
      <c r="J154" s="145" t="s">
        <v>269</v>
      </c>
      <c r="K154" s="177"/>
      <c r="L154" s="177"/>
      <c r="M154" s="177"/>
      <c r="N154" s="177"/>
      <c r="O154" s="280" t="s">
        <v>291</v>
      </c>
      <c r="P154" s="276" t="s">
        <v>159</v>
      </c>
      <c r="Q154" s="277">
        <v>995722</v>
      </c>
      <c r="R154" s="270">
        <f>V154*$E$9*1.4*(1+(50-$B$9)/100)</f>
        <v>281.46825000000001</v>
      </c>
      <c r="S154" s="278" t="s">
        <v>146</v>
      </c>
      <c r="T154" s="294">
        <v>4.2009999999999996</v>
      </c>
      <c r="U154" s="294">
        <v>1.034</v>
      </c>
      <c r="V154" s="294">
        <v>1.9424999999999999</v>
      </c>
      <c r="W154" s="19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</row>
    <row r="155" spans="1:39" ht="15.75" customHeight="1">
      <c r="B155" s="158" t="s">
        <v>333</v>
      </c>
      <c r="C155" s="229">
        <v>99255</v>
      </c>
      <c r="D155" s="215">
        <f t="shared" si="17"/>
        <v>496.53064124999997</v>
      </c>
      <c r="E155" s="145" t="s">
        <v>28</v>
      </c>
      <c r="F155" s="177"/>
      <c r="G155" s="113">
        <v>75</v>
      </c>
      <c r="H155" s="224">
        <v>8877</v>
      </c>
      <c r="I155" s="215">
        <f t="shared" si="18"/>
        <v>295.76988</v>
      </c>
      <c r="J155" s="145" t="s">
        <v>101</v>
      </c>
      <c r="K155" s="177"/>
      <c r="L155" s="177"/>
      <c r="M155" s="177"/>
      <c r="N155" s="177"/>
      <c r="O155" s="280" t="s">
        <v>291</v>
      </c>
      <c r="P155" s="276" t="s">
        <v>158</v>
      </c>
      <c r="Q155" s="277">
        <v>995733</v>
      </c>
      <c r="R155" s="270">
        <f>V155*$E$9*1.4*(1+(50-$B$9)/100)</f>
        <v>349.93349999999992</v>
      </c>
      <c r="S155" s="278" t="s">
        <v>375</v>
      </c>
      <c r="T155" s="293">
        <v>4.2009999999999996</v>
      </c>
      <c r="U155" s="294">
        <v>1.944</v>
      </c>
      <c r="V155" s="294">
        <v>2.415</v>
      </c>
      <c r="W155" s="19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</row>
    <row r="156" spans="1:39" ht="15.75" customHeight="1">
      <c r="B156" s="158" t="s">
        <v>76</v>
      </c>
      <c r="C156" s="229">
        <v>99256</v>
      </c>
      <c r="D156" s="215">
        <f t="shared" si="17"/>
        <v>661.98832874999994</v>
      </c>
      <c r="E156" s="145" t="s">
        <v>376</v>
      </c>
      <c r="F156" s="177"/>
      <c r="G156" s="113">
        <v>90</v>
      </c>
      <c r="H156" s="224">
        <v>8888</v>
      </c>
      <c r="I156" s="215">
        <f>U156*$C$2*1.4*(1+(50-$B$9)/100)</f>
        <v>424.78883999999994</v>
      </c>
      <c r="J156" s="145" t="s">
        <v>229</v>
      </c>
      <c r="K156" s="177"/>
      <c r="L156" s="177"/>
      <c r="M156" s="177"/>
      <c r="N156" s="177"/>
      <c r="O156" s="177"/>
      <c r="P156" s="159" t="s">
        <v>272</v>
      </c>
      <c r="Q156" s="243">
        <v>99544</v>
      </c>
      <c r="R156" s="219">
        <f>V156*$C$2*1.45*(1+(50-$B$9)/100)</f>
        <v>404.81980875000005</v>
      </c>
      <c r="S156" s="244" t="s">
        <v>101</v>
      </c>
      <c r="T156" s="292"/>
      <c r="U156" s="294">
        <v>2.7919999999999998</v>
      </c>
      <c r="V156" s="294">
        <v>2.569</v>
      </c>
      <c r="W156" s="19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</row>
    <row r="157" spans="1:39" ht="15.75" customHeight="1" thickBot="1">
      <c r="B157" s="112" t="s">
        <v>307</v>
      </c>
      <c r="C157" s="233">
        <v>99266</v>
      </c>
      <c r="D157" s="217">
        <f t="shared" si="17"/>
        <v>661.98832874999994</v>
      </c>
      <c r="E157" s="149" t="s">
        <v>376</v>
      </c>
      <c r="F157" s="177"/>
      <c r="G157" s="114">
        <v>110</v>
      </c>
      <c r="H157" s="227">
        <v>8899</v>
      </c>
      <c r="I157" s="217">
        <f t="shared" si="18"/>
        <v>680.08814999999993</v>
      </c>
      <c r="J157" s="149" t="s">
        <v>172</v>
      </c>
      <c r="K157" s="177"/>
      <c r="L157" s="177"/>
      <c r="M157" s="177"/>
      <c r="N157" s="177"/>
      <c r="O157" s="177"/>
      <c r="P157" s="159" t="s">
        <v>389</v>
      </c>
      <c r="Q157" s="224">
        <v>99555</v>
      </c>
      <c r="R157" s="215">
        <f>V157*$C$2*1.45*(1+(50-$B$9)/100)</f>
        <v>550.73773125000002</v>
      </c>
      <c r="S157" s="131" t="s">
        <v>217</v>
      </c>
      <c r="T157" s="292"/>
      <c r="U157" s="294">
        <v>4.47</v>
      </c>
      <c r="V157" s="294">
        <v>3.4950000000000001</v>
      </c>
      <c r="W157" s="19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</row>
    <row r="158" spans="1:39" ht="16.5" thickBot="1">
      <c r="A158" s="20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65" t="s">
        <v>20</v>
      </c>
      <c r="Q158" s="227">
        <v>99566</v>
      </c>
      <c r="R158" s="217">
        <f>V158*$C$2*1.45*(1+(50-$B$9)/100)</f>
        <v>736.68065624999997</v>
      </c>
      <c r="S158" s="132" t="s">
        <v>254</v>
      </c>
      <c r="T158" s="292"/>
      <c r="V158" s="294">
        <v>4.6749999999999998</v>
      </c>
      <c r="W158" s="19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</row>
    <row r="159" spans="1:39">
      <c r="T159" s="292"/>
      <c r="W159" s="19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</row>
    <row r="160" spans="1:39" ht="23.25" customHeight="1">
      <c r="T160" s="292"/>
      <c r="W160" s="19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</row>
    <row r="161" spans="2:39">
      <c r="T161" s="292"/>
      <c r="W161" s="19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</row>
    <row r="162" spans="2:39" ht="19.5" customHeight="1">
      <c r="B162" s="309" t="s">
        <v>438</v>
      </c>
      <c r="C162" s="309"/>
      <c r="D162" s="309"/>
      <c r="E162" s="309"/>
      <c r="F162" s="309"/>
      <c r="G162" s="309"/>
      <c r="H162" s="309"/>
      <c r="I162" s="309"/>
      <c r="J162" s="309"/>
      <c r="K162" s="309"/>
      <c r="L162" s="309"/>
      <c r="M162" s="309"/>
      <c r="N162" s="309"/>
      <c r="O162" s="309"/>
      <c r="P162" s="309"/>
      <c r="Q162" s="309"/>
      <c r="R162" s="309"/>
      <c r="S162" s="309"/>
      <c r="T162" s="292"/>
      <c r="W162" s="19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</row>
    <row r="163" spans="2:39" ht="12" customHeight="1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  <c r="L163" s="309"/>
      <c r="M163" s="309"/>
      <c r="N163" s="309"/>
      <c r="O163" s="309"/>
      <c r="P163" s="309"/>
      <c r="Q163" s="309"/>
      <c r="R163" s="309"/>
      <c r="S163" s="309"/>
      <c r="T163" s="292"/>
      <c r="W163" s="19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</row>
    <row r="164" spans="2:39" ht="14.25" customHeight="1">
      <c r="T164" s="292"/>
      <c r="W164" s="19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</row>
    <row r="165" spans="2:39" ht="14.25" customHeight="1">
      <c r="T165" s="292"/>
      <c r="W165" s="19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</row>
    <row r="166" spans="2:39" ht="14.25" customHeight="1">
      <c r="T166" s="292"/>
      <c r="W166" s="19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</row>
    <row r="167" spans="2:39" ht="12" customHeight="1">
      <c r="B167" s="310" t="s">
        <v>437</v>
      </c>
      <c r="C167" s="310"/>
      <c r="D167" s="310"/>
      <c r="E167" s="310"/>
      <c r="G167" s="310" t="s">
        <v>51</v>
      </c>
      <c r="H167" s="310"/>
      <c r="I167" s="310"/>
      <c r="J167" s="310"/>
      <c r="T167" s="292"/>
      <c r="W167" s="19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</row>
    <row r="168" spans="2:39" ht="12" customHeight="1">
      <c r="B168" s="310"/>
      <c r="C168" s="310"/>
      <c r="D168" s="310"/>
      <c r="E168" s="310"/>
      <c r="G168" s="310"/>
      <c r="H168" s="310"/>
      <c r="I168" s="310"/>
      <c r="J168" s="310"/>
      <c r="T168" s="292"/>
      <c r="W168" s="19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</row>
    <row r="169" spans="2:39" ht="12.75" customHeight="1" thickBot="1">
      <c r="B169" s="311"/>
      <c r="C169" s="311"/>
      <c r="D169" s="311"/>
      <c r="E169" s="311"/>
      <c r="G169" s="311"/>
      <c r="H169" s="311"/>
      <c r="I169" s="311"/>
      <c r="J169" s="311"/>
      <c r="T169" s="292"/>
      <c r="W169" s="285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</row>
    <row r="170" spans="2:39" ht="16.5" thickBot="1">
      <c r="B170" s="103" t="s">
        <v>31</v>
      </c>
      <c r="C170" s="104" t="s">
        <v>30</v>
      </c>
      <c r="D170" s="105" t="s">
        <v>32</v>
      </c>
      <c r="E170" s="104" t="s">
        <v>300</v>
      </c>
      <c r="G170" s="103" t="s">
        <v>424</v>
      </c>
      <c r="H170" s="104" t="s">
        <v>30</v>
      </c>
      <c r="I170" s="105" t="s">
        <v>408</v>
      </c>
      <c r="J170" s="104" t="s">
        <v>57</v>
      </c>
      <c r="T170" s="292"/>
      <c r="W170" s="285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</row>
    <row r="171" spans="2:39" ht="15.75">
      <c r="B171" s="312" t="s">
        <v>273</v>
      </c>
      <c r="C171" s="313" t="s">
        <v>472</v>
      </c>
      <c r="D171" s="314">
        <f>T171*G9*1.35*(1+(50-$B$9)/100)</f>
        <v>44.0154</v>
      </c>
      <c r="E171" s="315" t="s">
        <v>474</v>
      </c>
      <c r="F171" s="316" t="s">
        <v>468</v>
      </c>
      <c r="G171" s="317" t="s">
        <v>85</v>
      </c>
      <c r="H171" s="318" t="s">
        <v>469</v>
      </c>
      <c r="I171" s="319">
        <f>U171*G9*1.35*(1+(50-$B$9)/100)</f>
        <v>856.29960000000017</v>
      </c>
      <c r="J171" s="320" t="s">
        <v>37</v>
      </c>
      <c r="T171" s="286">
        <v>0.28599999999999998</v>
      </c>
      <c r="U171" s="286">
        <v>5.5640000000000001</v>
      </c>
      <c r="W171" s="285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</row>
    <row r="172" spans="2:39" ht="15.75">
      <c r="B172" s="321" t="s">
        <v>265</v>
      </c>
      <c r="C172" s="322" t="s">
        <v>473</v>
      </c>
      <c r="D172" s="246">
        <f>T172*G9*1.35*(1+(50-$B$9)/100)</f>
        <v>54.018900000000002</v>
      </c>
      <c r="E172" s="323" t="s">
        <v>475</v>
      </c>
      <c r="G172" s="324" t="s">
        <v>307</v>
      </c>
      <c r="H172" s="325" t="s">
        <v>470</v>
      </c>
      <c r="I172" s="314">
        <f>U172*G9*1.35*(1+(50-$B$9)/100)</f>
        <v>930.32550000000015</v>
      </c>
      <c r="J172" s="326" t="s">
        <v>15</v>
      </c>
      <c r="T172" s="286">
        <v>0.35099999999999998</v>
      </c>
      <c r="U172" s="286">
        <v>6.0449999999999999</v>
      </c>
      <c r="W172" s="285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</row>
    <row r="173" spans="2:39" ht="15.75">
      <c r="B173" s="321" t="s">
        <v>135</v>
      </c>
      <c r="C173" s="322" t="s">
        <v>471</v>
      </c>
      <c r="D173" s="246">
        <f>T173*G9*1.35*(1+(50-$B$9)/100)</f>
        <v>54.018900000000002</v>
      </c>
      <c r="E173" s="323" t="s">
        <v>475</v>
      </c>
      <c r="G173" s="321" t="s">
        <v>259</v>
      </c>
      <c r="H173" s="322" t="s">
        <v>118</v>
      </c>
      <c r="I173" s="246">
        <f>U173*G9*1.35*(1+(50-$B$9)/100)</f>
        <v>1325.079</v>
      </c>
      <c r="J173" s="327" t="s">
        <v>16</v>
      </c>
      <c r="T173" s="286">
        <v>0.35099999999999998</v>
      </c>
      <c r="U173" s="297">
        <v>8.61</v>
      </c>
      <c r="W173" s="285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</row>
    <row r="174" spans="2:39" ht="15.75">
      <c r="B174" s="328" t="s">
        <v>88</v>
      </c>
      <c r="C174" s="329" t="s">
        <v>98</v>
      </c>
      <c r="D174" s="330">
        <f>T174*G9*1.35*(1+(50-$B$9)/100)</f>
        <v>2805.5970000000002</v>
      </c>
      <c r="E174" s="331" t="s">
        <v>314</v>
      </c>
      <c r="G174" s="321" t="s">
        <v>81</v>
      </c>
      <c r="H174" s="322" t="s">
        <v>77</v>
      </c>
      <c r="I174" s="246">
        <f>U174*G9*1.35*(1+(50-$B$9)/100)</f>
        <v>1508.2200000000003</v>
      </c>
      <c r="J174" s="327" t="s">
        <v>16</v>
      </c>
      <c r="T174" s="307">
        <v>18.23</v>
      </c>
      <c r="U174" s="307">
        <v>9.8000000000000007</v>
      </c>
      <c r="W174" s="285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</row>
    <row r="175" spans="2:39" ht="15.75">
      <c r="B175" s="321" t="s">
        <v>215</v>
      </c>
      <c r="C175" s="322" t="s">
        <v>99</v>
      </c>
      <c r="D175" s="246">
        <f>T175*G9*1.35*(1+(50-$B$9)/100)</f>
        <v>2805.5970000000002</v>
      </c>
      <c r="E175" s="323" t="s">
        <v>314</v>
      </c>
      <c r="G175" s="321" t="s">
        <v>298</v>
      </c>
      <c r="H175" s="322" t="s">
        <v>370</v>
      </c>
      <c r="I175" s="246">
        <f>U175*G9*1.35*(1+(50-$B$9)/100)</f>
        <v>1692.9</v>
      </c>
      <c r="J175" s="327" t="s">
        <v>314</v>
      </c>
      <c r="T175" s="307">
        <v>18.23</v>
      </c>
      <c r="U175" s="307">
        <v>11</v>
      </c>
      <c r="W175" s="285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</row>
    <row r="176" spans="2:39" ht="15.75">
      <c r="B176" s="321" t="s">
        <v>119</v>
      </c>
      <c r="C176" s="322" t="s">
        <v>188</v>
      </c>
      <c r="D176" s="246">
        <f>T176*G9*1.35*(1+(50-$B$9)/100)</f>
        <v>2805.5970000000002</v>
      </c>
      <c r="E176" s="323" t="s">
        <v>314</v>
      </c>
      <c r="G176" s="321" t="s">
        <v>60</v>
      </c>
      <c r="H176" s="322" t="s">
        <v>371</v>
      </c>
      <c r="I176" s="246">
        <f>U176*G9*1.35*(1+(50-$B$9)/100)</f>
        <v>1945.2960000000003</v>
      </c>
      <c r="J176" s="327" t="s">
        <v>314</v>
      </c>
      <c r="T176" s="307">
        <v>18.23</v>
      </c>
      <c r="U176" s="307">
        <v>12.64</v>
      </c>
      <c r="W176" s="285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</row>
    <row r="177" spans="2:39" ht="16.5" thickBot="1">
      <c r="B177" s="321" t="s">
        <v>62</v>
      </c>
      <c r="C177" s="322" t="s">
        <v>404</v>
      </c>
      <c r="D177" s="246">
        <f>T177*G9*1.35*(1+(50-$B$9)/100)</f>
        <v>4129.1370000000006</v>
      </c>
      <c r="E177" s="323" t="s">
        <v>34</v>
      </c>
      <c r="G177" s="332" t="s">
        <v>296</v>
      </c>
      <c r="H177" s="333" t="s">
        <v>312</v>
      </c>
      <c r="I177" s="247">
        <f>U177*G9*1.35*(1+(50-$B$9)/100)</f>
        <v>2433.1590000000001</v>
      </c>
      <c r="J177" s="334" t="s">
        <v>398</v>
      </c>
      <c r="T177" s="297">
        <v>26.83</v>
      </c>
      <c r="U177" s="307">
        <v>15.81</v>
      </c>
      <c r="W177" s="285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</row>
    <row r="178" spans="2:39" ht="15.75">
      <c r="B178" s="321" t="s">
        <v>191</v>
      </c>
      <c r="C178" s="322" t="s">
        <v>390</v>
      </c>
      <c r="D178" s="246">
        <f>T178*G9*1.35*(1+(50-$B$9)/100)</f>
        <v>4129.1370000000006</v>
      </c>
      <c r="E178" s="323" t="s">
        <v>34</v>
      </c>
      <c r="T178" s="297">
        <v>26.83</v>
      </c>
      <c r="W178" s="285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</row>
    <row r="179" spans="2:39" ht="15.75" customHeight="1">
      <c r="B179" s="321" t="s">
        <v>391</v>
      </c>
      <c r="C179" s="322" t="s">
        <v>184</v>
      </c>
      <c r="D179" s="246">
        <f>T179*G9*1.35*(1+(50-$B$9)/100)</f>
        <v>4129.1370000000006</v>
      </c>
      <c r="E179" s="323" t="s">
        <v>34</v>
      </c>
      <c r="G179" s="310" t="s">
        <v>479</v>
      </c>
      <c r="H179" s="310"/>
      <c r="I179" s="310"/>
      <c r="J179" s="310"/>
      <c r="T179" s="297">
        <v>26.83</v>
      </c>
      <c r="W179" s="285"/>
      <c r="X179" s="183"/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</row>
    <row r="180" spans="2:39" ht="16.5" customHeight="1" thickBot="1">
      <c r="B180" s="321" t="s">
        <v>224</v>
      </c>
      <c r="C180" s="322" t="s">
        <v>434</v>
      </c>
      <c r="D180" s="246">
        <f>T180*G9*1.35*(1+(50-$B$9)/100)</f>
        <v>5040.2250000000004</v>
      </c>
      <c r="E180" s="327" t="s">
        <v>35</v>
      </c>
      <c r="G180" s="311"/>
      <c r="H180" s="311"/>
      <c r="I180" s="311"/>
      <c r="J180" s="311"/>
      <c r="T180" s="290">
        <v>32.75</v>
      </c>
      <c r="W180" s="193"/>
      <c r="X180" s="183"/>
      <c r="Y180" s="183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</row>
    <row r="181" spans="2:39" ht="16.5" thickBot="1">
      <c r="B181" s="321" t="s">
        <v>372</v>
      </c>
      <c r="C181" s="322" t="s">
        <v>29</v>
      </c>
      <c r="D181" s="246">
        <f>T181*G9*1.35*(1+(50-$B$9)/100)</f>
        <v>5040.2250000000004</v>
      </c>
      <c r="E181" s="327" t="s">
        <v>35</v>
      </c>
      <c r="G181" s="103" t="s">
        <v>424</v>
      </c>
      <c r="H181" s="104" t="s">
        <v>30</v>
      </c>
      <c r="I181" s="105" t="s">
        <v>408</v>
      </c>
      <c r="J181" s="104" t="s">
        <v>57</v>
      </c>
      <c r="T181" s="290">
        <v>32.75</v>
      </c>
      <c r="W181" s="19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</row>
    <row r="182" spans="2:39" ht="16.5" thickBot="1">
      <c r="B182" s="321" t="s">
        <v>388</v>
      </c>
      <c r="C182" s="322" t="s">
        <v>299</v>
      </c>
      <c r="D182" s="246">
        <f>T180*G9*1.35*(1+(50-$B$9)/100)</f>
        <v>5040.2250000000004</v>
      </c>
      <c r="E182" s="327" t="s">
        <v>35</v>
      </c>
      <c r="G182" s="335" t="s">
        <v>477</v>
      </c>
      <c r="H182" s="336" t="s">
        <v>476</v>
      </c>
      <c r="I182" s="337">
        <f>V182*G9*1.35*(1+(50-$B$9)/100)</f>
        <v>122.0427</v>
      </c>
      <c r="J182" s="338" t="s">
        <v>478</v>
      </c>
      <c r="T182" s="290">
        <v>32.75</v>
      </c>
      <c r="V182" s="286">
        <v>0.79300000000000004</v>
      </c>
      <c r="W182" s="19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</row>
    <row r="183" spans="2:39" ht="16.5" thickBot="1">
      <c r="B183" s="332" t="s">
        <v>244</v>
      </c>
      <c r="C183" s="333" t="s">
        <v>200</v>
      </c>
      <c r="D183" s="247">
        <f>T183*G9*1.35*(1+(50-$B$9)/100)</f>
        <v>5232.6000000000004</v>
      </c>
      <c r="E183" s="339" t="s">
        <v>399</v>
      </c>
      <c r="T183" s="292">
        <v>34</v>
      </c>
      <c r="W183" s="193"/>
      <c r="X183" s="183"/>
      <c r="Y183" s="183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</row>
    <row r="184" spans="2:39">
      <c r="T184" s="292"/>
      <c r="W184" s="19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</row>
    <row r="185" spans="2:39">
      <c r="T185" s="292"/>
      <c r="W185" s="193"/>
      <c r="X185" s="183"/>
      <c r="Y185" s="183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</row>
    <row r="186" spans="2:39">
      <c r="T186" s="292"/>
      <c r="W186" s="193"/>
      <c r="X186" s="183"/>
      <c r="Y186" s="183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</row>
    <row r="187" spans="2:39">
      <c r="T187" s="292"/>
      <c r="W187" s="19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</row>
    <row r="188" spans="2:39">
      <c r="T188" s="292"/>
      <c r="W188" s="19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</row>
    <row r="189" spans="2:39">
      <c r="T189" s="292"/>
      <c r="W189" s="19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</row>
    <row r="190" spans="2:39" ht="14.25" customHeight="1">
      <c r="B190" s="391" t="s">
        <v>451</v>
      </c>
      <c r="C190" s="391"/>
      <c r="D190" s="391"/>
      <c r="E190" s="391"/>
      <c r="F190" s="391"/>
      <c r="G190" s="391"/>
      <c r="H190" s="391"/>
      <c r="I190" s="391"/>
      <c r="J190" s="391"/>
      <c r="K190" s="391"/>
      <c r="L190" s="391"/>
      <c r="M190" s="391"/>
      <c r="N190" s="391"/>
      <c r="O190" s="391"/>
      <c r="P190" s="391"/>
      <c r="Q190" s="391"/>
      <c r="R190" s="391"/>
      <c r="S190" s="391"/>
      <c r="W190" s="205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</row>
    <row r="191" spans="2:39" ht="14.25" customHeight="1">
      <c r="B191" s="391"/>
      <c r="C191" s="391"/>
      <c r="D191" s="391"/>
      <c r="E191" s="391"/>
      <c r="F191" s="391"/>
      <c r="G191" s="391"/>
      <c r="H191" s="391"/>
      <c r="I191" s="391"/>
      <c r="J191" s="391"/>
      <c r="K191" s="391"/>
      <c r="L191" s="391"/>
      <c r="M191" s="391"/>
      <c r="N191" s="391"/>
      <c r="O191" s="391"/>
      <c r="P191" s="391"/>
      <c r="Q191" s="391"/>
      <c r="R191" s="391"/>
      <c r="S191" s="391"/>
      <c r="W191" s="205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</row>
    <row r="192" spans="2:39" ht="14.25" customHeight="1">
      <c r="B192" s="391"/>
      <c r="C192" s="391"/>
      <c r="D192" s="391"/>
      <c r="E192" s="391"/>
      <c r="F192" s="391"/>
      <c r="G192" s="391"/>
      <c r="H192" s="391"/>
      <c r="I192" s="391"/>
      <c r="J192" s="391"/>
      <c r="K192" s="391"/>
      <c r="L192" s="391"/>
      <c r="M192" s="391"/>
      <c r="N192" s="391"/>
      <c r="O192" s="391"/>
      <c r="P192" s="391"/>
      <c r="Q192" s="391"/>
      <c r="R192" s="391"/>
      <c r="S192" s="391"/>
      <c r="W192" s="205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</row>
    <row r="193" spans="2:39" ht="14.25" customHeight="1">
      <c r="B193" s="391"/>
      <c r="C193" s="391"/>
      <c r="D193" s="391"/>
      <c r="E193" s="391"/>
      <c r="F193" s="391"/>
      <c r="G193" s="391"/>
      <c r="H193" s="391"/>
      <c r="I193" s="391"/>
      <c r="J193" s="391"/>
      <c r="K193" s="391"/>
      <c r="L193" s="391"/>
      <c r="M193" s="391"/>
      <c r="N193" s="391"/>
      <c r="O193" s="391"/>
      <c r="P193" s="391"/>
      <c r="Q193" s="391"/>
      <c r="R193" s="391"/>
      <c r="S193" s="391"/>
      <c r="W193" s="205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</row>
    <row r="194" spans="2:39" ht="14.25" customHeight="1">
      <c r="B194" s="392"/>
      <c r="C194" s="392"/>
      <c r="D194" s="392"/>
      <c r="E194" s="392"/>
      <c r="F194" s="19"/>
      <c r="G194" s="393"/>
      <c r="H194" s="393"/>
      <c r="I194" s="393"/>
      <c r="J194" s="393"/>
      <c r="K194" s="19"/>
      <c r="L194" s="19"/>
      <c r="M194" s="19"/>
      <c r="N194" s="19"/>
      <c r="O194" s="19"/>
      <c r="P194" s="386"/>
      <c r="Q194" s="386"/>
      <c r="R194" s="386"/>
      <c r="S194" s="386"/>
      <c r="W194" s="206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</row>
    <row r="195" spans="2:39" ht="20.25" customHeight="1">
      <c r="B195" s="13" t="s">
        <v>302</v>
      </c>
      <c r="C195" s="13"/>
      <c r="D195" s="13"/>
      <c r="E195" s="13"/>
      <c r="F195" s="28"/>
      <c r="G195" s="6" t="s">
        <v>46</v>
      </c>
      <c r="H195" s="13"/>
      <c r="I195" s="13"/>
      <c r="J195" s="13"/>
      <c r="K195" s="28"/>
      <c r="L195" s="28"/>
      <c r="M195" s="28"/>
      <c r="N195" s="28"/>
      <c r="O195" s="28"/>
      <c r="P195" s="6" t="s">
        <v>152</v>
      </c>
      <c r="Q195" s="13"/>
      <c r="R195" s="13"/>
      <c r="S195" s="13"/>
      <c r="T195" s="390"/>
      <c r="U195" s="390"/>
      <c r="V195" s="390"/>
      <c r="W195" s="207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</row>
    <row r="196" spans="2:39" ht="15.75" customHeight="1">
      <c r="B196" s="13"/>
      <c r="C196" s="13"/>
      <c r="D196" s="13"/>
      <c r="E196" s="13"/>
      <c r="F196" s="31"/>
      <c r="G196" s="13"/>
      <c r="H196" s="13"/>
      <c r="I196" s="13"/>
      <c r="J196" s="13"/>
      <c r="K196" s="29"/>
      <c r="L196" s="29"/>
      <c r="M196" s="32"/>
      <c r="N196" s="32"/>
      <c r="O196" s="33"/>
      <c r="P196" s="13"/>
      <c r="Q196" s="13"/>
      <c r="R196" s="13"/>
      <c r="S196" s="13"/>
      <c r="T196" s="288"/>
      <c r="U196" s="288"/>
      <c r="V196" s="289"/>
      <c r="W196" s="208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</row>
    <row r="197" spans="2:39" ht="15" customHeight="1" thickBot="1">
      <c r="B197" s="12"/>
      <c r="C197" s="12"/>
      <c r="D197" s="12"/>
      <c r="E197" s="12"/>
      <c r="F197" s="35"/>
      <c r="G197" s="12"/>
      <c r="H197" s="12"/>
      <c r="I197" s="12"/>
      <c r="J197" s="12"/>
      <c r="K197" s="36"/>
      <c r="L197" s="36"/>
      <c r="M197" s="36"/>
      <c r="N197" s="37"/>
      <c r="O197" s="36"/>
      <c r="P197" s="12"/>
      <c r="Q197" s="12"/>
      <c r="R197" s="12"/>
      <c r="S197" s="12"/>
      <c r="T197" s="290"/>
      <c r="U197" s="291"/>
      <c r="V197" s="291"/>
      <c r="W197" s="209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</row>
    <row r="198" spans="2:39" ht="15.75" customHeight="1" thickBot="1">
      <c r="B198" s="103" t="s">
        <v>31</v>
      </c>
      <c r="C198" s="104" t="s">
        <v>30</v>
      </c>
      <c r="D198" s="105" t="s">
        <v>32</v>
      </c>
      <c r="E198" s="104" t="s">
        <v>300</v>
      </c>
      <c r="F198" s="35"/>
      <c r="G198" s="103" t="s">
        <v>31</v>
      </c>
      <c r="H198" s="104" t="s">
        <v>30</v>
      </c>
      <c r="I198" s="105" t="s">
        <v>32</v>
      </c>
      <c r="J198" s="104" t="s">
        <v>300</v>
      </c>
      <c r="K198" s="39"/>
      <c r="L198" s="39"/>
      <c r="M198" s="40"/>
      <c r="N198" s="37"/>
      <c r="O198" s="36"/>
      <c r="P198" s="103" t="s">
        <v>31</v>
      </c>
      <c r="Q198" s="104" t="s">
        <v>30</v>
      </c>
      <c r="R198" s="105" t="s">
        <v>32</v>
      </c>
      <c r="S198" s="104" t="s">
        <v>300</v>
      </c>
      <c r="T198" s="292"/>
      <c r="U198" s="291"/>
      <c r="V198" s="291"/>
      <c r="W198" s="210"/>
      <c r="X198" s="183"/>
      <c r="Y198" s="183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</row>
    <row r="199" spans="2:39" ht="16.5" thickBot="1">
      <c r="B199" s="104" t="s">
        <v>2</v>
      </c>
      <c r="C199" s="340">
        <v>11622</v>
      </c>
      <c r="D199" s="341">
        <f>T199*$C$2*1.4*(1+(50-$B$9)/100)</f>
        <v>35.267211000000003</v>
      </c>
      <c r="E199" s="342" t="s">
        <v>306</v>
      </c>
      <c r="F199" s="171"/>
      <c r="G199" s="109" t="s">
        <v>87</v>
      </c>
      <c r="H199" s="340">
        <v>119422</v>
      </c>
      <c r="I199" s="341">
        <f>U199*$C$2*1.4*(1+(50-$B$9)/100)</f>
        <v>46.2368655</v>
      </c>
      <c r="J199" s="343" t="s">
        <v>182</v>
      </c>
      <c r="K199" s="39"/>
      <c r="L199" s="39"/>
      <c r="M199" s="40"/>
      <c r="N199" s="37"/>
      <c r="O199" s="36"/>
      <c r="P199" s="104" t="s">
        <v>87</v>
      </c>
      <c r="Q199" s="344">
        <v>119922</v>
      </c>
      <c r="R199" s="341">
        <f>V199*$C$2*1.4*(1+(50-$B$9)/100)</f>
        <v>41.124793499999996</v>
      </c>
      <c r="S199" s="345" t="s">
        <v>207</v>
      </c>
      <c r="T199" s="293">
        <v>0.23180000000000001</v>
      </c>
      <c r="U199" s="294">
        <v>0.3039</v>
      </c>
      <c r="V199" s="294">
        <v>0.27029999999999998</v>
      </c>
      <c r="W199" s="210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</row>
    <row r="200" spans="2:39" ht="12.75" customHeight="1">
      <c r="B200" s="14" t="s">
        <v>45</v>
      </c>
      <c r="C200" s="14"/>
      <c r="D200" s="14"/>
      <c r="E200" s="14"/>
      <c r="F200" s="171"/>
      <c r="G200" s="6" t="s">
        <v>47</v>
      </c>
      <c r="H200" s="13"/>
      <c r="I200" s="13"/>
      <c r="J200" s="13"/>
      <c r="K200" s="39"/>
      <c r="L200" s="39"/>
      <c r="M200" s="40"/>
      <c r="N200" s="37"/>
      <c r="O200" s="36"/>
      <c r="P200" s="13" t="s">
        <v>400</v>
      </c>
      <c r="Q200" s="13"/>
      <c r="R200" s="13"/>
      <c r="S200" s="13"/>
      <c r="T200" s="294"/>
      <c r="U200" s="294"/>
      <c r="V200" s="294"/>
      <c r="W200" s="210"/>
      <c r="X200" s="183"/>
      <c r="Y200" s="183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</row>
    <row r="201" spans="2:39" ht="18" customHeight="1">
      <c r="B201" s="13"/>
      <c r="C201" s="13"/>
      <c r="D201" s="13"/>
      <c r="E201" s="13"/>
      <c r="F201" s="171"/>
      <c r="G201" s="13"/>
      <c r="H201" s="13"/>
      <c r="I201" s="13"/>
      <c r="J201" s="13"/>
      <c r="K201" s="39"/>
      <c r="L201" s="39"/>
      <c r="M201" s="40"/>
      <c r="N201" s="37"/>
      <c r="O201" s="36"/>
      <c r="P201" s="13"/>
      <c r="Q201" s="13"/>
      <c r="R201" s="13"/>
      <c r="S201" s="13"/>
      <c r="T201" s="294"/>
      <c r="U201" s="294"/>
      <c r="V201" s="294"/>
      <c r="W201" s="210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</row>
    <row r="202" spans="2:39" ht="15" customHeight="1" thickBot="1">
      <c r="B202" s="12"/>
      <c r="C202" s="12"/>
      <c r="D202" s="12"/>
      <c r="E202" s="12"/>
      <c r="F202" s="171"/>
      <c r="G202" s="12"/>
      <c r="H202" s="12"/>
      <c r="I202" s="12"/>
      <c r="J202" s="12"/>
      <c r="K202" s="39"/>
      <c r="L202" s="39"/>
      <c r="M202" s="40"/>
      <c r="N202" s="37"/>
      <c r="O202" s="36"/>
      <c r="P202" s="12"/>
      <c r="Q202" s="12"/>
      <c r="R202" s="12"/>
      <c r="S202" s="12"/>
      <c r="T202" s="294"/>
      <c r="U202" s="294"/>
      <c r="V202" s="294"/>
      <c r="W202" s="210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</row>
    <row r="203" spans="2:39" ht="15.75" customHeight="1" thickBot="1">
      <c r="B203" s="103" t="s">
        <v>31</v>
      </c>
      <c r="C203" s="104" t="s">
        <v>30</v>
      </c>
      <c r="D203" s="105" t="s">
        <v>32</v>
      </c>
      <c r="E203" s="104" t="s">
        <v>300</v>
      </c>
      <c r="F203" s="171"/>
      <c r="G203" s="103" t="s">
        <v>31</v>
      </c>
      <c r="H203" s="104" t="s">
        <v>30</v>
      </c>
      <c r="I203" s="105" t="s">
        <v>32</v>
      </c>
      <c r="J203" s="104" t="s">
        <v>300</v>
      </c>
      <c r="K203" s="35"/>
      <c r="L203" s="39"/>
      <c r="M203" s="40"/>
      <c r="N203" s="37"/>
      <c r="O203" s="36"/>
      <c r="P203" s="103" t="s">
        <v>31</v>
      </c>
      <c r="Q203" s="104" t="s">
        <v>30</v>
      </c>
      <c r="R203" s="105" t="s">
        <v>32</v>
      </c>
      <c r="S203" s="104" t="s">
        <v>300</v>
      </c>
      <c r="T203" s="293"/>
      <c r="U203" s="294"/>
      <c r="V203" s="294"/>
      <c r="W203" s="210"/>
      <c r="X203" s="183"/>
      <c r="Y203" s="183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</row>
    <row r="204" spans="2:39" ht="16.5" thickBot="1">
      <c r="B204" s="346" t="s">
        <v>2</v>
      </c>
      <c r="C204" s="347">
        <v>15122</v>
      </c>
      <c r="D204" s="348">
        <f>T204*$C$2*1.4*(1+(50-$B$9)/100)</f>
        <v>3.103758</v>
      </c>
      <c r="E204" s="125" t="s">
        <v>427</v>
      </c>
      <c r="F204" s="171"/>
      <c r="G204" s="103" t="s">
        <v>87</v>
      </c>
      <c r="H204" s="340">
        <v>17122</v>
      </c>
      <c r="I204" s="341">
        <f>U204*$C$2*1.4*(1+(50-$B$9)/100)</f>
        <v>14.255986500000002</v>
      </c>
      <c r="J204" s="349" t="s">
        <v>426</v>
      </c>
      <c r="K204" s="42"/>
      <c r="L204" s="43"/>
      <c r="M204" s="44"/>
      <c r="N204" s="45"/>
      <c r="O204" s="46"/>
      <c r="P204" s="103" t="s">
        <v>87</v>
      </c>
      <c r="Q204" s="340">
        <v>18522</v>
      </c>
      <c r="R204" s="341">
        <f>V204*$C$2*1.4*(1+(50-$B$9)/100)</f>
        <v>8.4136185000000001</v>
      </c>
      <c r="S204" s="349" t="s">
        <v>204</v>
      </c>
      <c r="T204" s="293">
        <v>2.0400000000000001E-2</v>
      </c>
      <c r="U204" s="294">
        <v>9.3700000000000006E-2</v>
      </c>
      <c r="V204" s="294">
        <v>5.5300000000000002E-2</v>
      </c>
      <c r="W204" s="210"/>
      <c r="X204" s="183"/>
      <c r="Y204" s="183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</row>
    <row r="205" spans="2:39" ht="12.75" customHeight="1">
      <c r="B205" s="14" t="s">
        <v>340</v>
      </c>
      <c r="C205" s="14"/>
      <c r="D205" s="14"/>
      <c r="E205" s="14"/>
      <c r="F205" s="171"/>
      <c r="G205" s="6" t="s">
        <v>83</v>
      </c>
      <c r="H205" s="13"/>
      <c r="I205" s="13"/>
      <c r="J205" s="13"/>
      <c r="K205" s="42"/>
      <c r="L205" s="43"/>
      <c r="M205" s="44"/>
      <c r="N205" s="45"/>
      <c r="O205" s="46"/>
      <c r="P205" s="13" t="s">
        <v>359</v>
      </c>
      <c r="Q205" s="13"/>
      <c r="R205" s="13"/>
      <c r="S205" s="13"/>
      <c r="T205" s="294"/>
      <c r="U205" s="294"/>
      <c r="V205" s="294"/>
      <c r="W205" s="210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</row>
    <row r="206" spans="2:39" ht="18" customHeight="1">
      <c r="B206" s="13"/>
      <c r="C206" s="13"/>
      <c r="D206" s="13"/>
      <c r="E206" s="13"/>
      <c r="F206" s="171"/>
      <c r="G206" s="13"/>
      <c r="H206" s="13"/>
      <c r="I206" s="13"/>
      <c r="J206" s="13"/>
      <c r="K206" s="42"/>
      <c r="L206" s="43"/>
      <c r="M206" s="44"/>
      <c r="N206" s="45"/>
      <c r="O206" s="46"/>
      <c r="P206" s="13"/>
      <c r="Q206" s="13"/>
      <c r="R206" s="13"/>
      <c r="S206" s="13"/>
      <c r="T206" s="294"/>
      <c r="U206" s="294"/>
      <c r="V206" s="294"/>
      <c r="W206" s="210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</row>
    <row r="207" spans="2:39" ht="31.5" customHeight="1" thickBot="1">
      <c r="B207" s="12"/>
      <c r="C207" s="12"/>
      <c r="D207" s="12"/>
      <c r="E207" s="12"/>
      <c r="F207" s="171"/>
      <c r="G207" s="12"/>
      <c r="H207" s="12"/>
      <c r="I207" s="12"/>
      <c r="J207" s="12"/>
      <c r="K207" s="5"/>
      <c r="L207" s="4"/>
      <c r="M207" s="4"/>
      <c r="N207" s="4"/>
      <c r="O207" s="5"/>
      <c r="P207" s="12"/>
      <c r="Q207" s="12"/>
      <c r="R207" s="12"/>
      <c r="S207" s="12"/>
      <c r="T207" s="294"/>
      <c r="U207" s="294"/>
      <c r="V207" s="294"/>
      <c r="W207" s="210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</row>
    <row r="208" spans="2:39" ht="15.75" customHeight="1" thickBot="1">
      <c r="B208" s="103" t="s">
        <v>31</v>
      </c>
      <c r="C208" s="104" t="s">
        <v>30</v>
      </c>
      <c r="D208" s="105" t="s">
        <v>32</v>
      </c>
      <c r="E208" s="104" t="s">
        <v>300</v>
      </c>
      <c r="F208" s="171"/>
      <c r="G208" s="103" t="s">
        <v>31</v>
      </c>
      <c r="H208" s="104" t="s">
        <v>30</v>
      </c>
      <c r="I208" s="105" t="s">
        <v>32</v>
      </c>
      <c r="J208" s="104" t="s">
        <v>300</v>
      </c>
      <c r="K208" s="3"/>
      <c r="L208" s="2"/>
      <c r="M208" s="2"/>
      <c r="N208" s="2"/>
      <c r="O208" s="1"/>
      <c r="P208" s="103" t="s">
        <v>31</v>
      </c>
      <c r="Q208" s="104" t="s">
        <v>30</v>
      </c>
      <c r="R208" s="105" t="s">
        <v>32</v>
      </c>
      <c r="S208" s="104" t="s">
        <v>300</v>
      </c>
      <c r="T208" s="293"/>
      <c r="U208" s="294"/>
      <c r="V208" s="294"/>
      <c r="W208" s="210"/>
    </row>
    <row r="209" spans="2:23" ht="16.5" thickBot="1">
      <c r="B209" s="104" t="s">
        <v>221</v>
      </c>
      <c r="C209" s="340">
        <v>15322</v>
      </c>
      <c r="D209" s="341">
        <f>T209*$C$2*1.4*(1+(50-$B$9)/100)</f>
        <v>8.596192499999999</v>
      </c>
      <c r="E209" s="342" t="s">
        <v>426</v>
      </c>
      <c r="F209" s="171"/>
      <c r="G209" s="103" t="s">
        <v>162</v>
      </c>
      <c r="H209" s="340">
        <v>17622</v>
      </c>
      <c r="I209" s="341">
        <f>U209*$C$2*1.4*(1+(50-$B$9)/100)</f>
        <v>24.677918999999999</v>
      </c>
      <c r="J209" s="349" t="s">
        <v>147</v>
      </c>
      <c r="K209" s="39"/>
      <c r="L209" s="47"/>
      <c r="M209" s="48"/>
      <c r="N209" s="49"/>
      <c r="O209" s="35"/>
      <c r="P209" s="103" t="s">
        <v>162</v>
      </c>
      <c r="Q209" s="340">
        <v>19022</v>
      </c>
      <c r="R209" s="341">
        <f>V209*$C$2*1.4*(1+(50-$B$9)/100)</f>
        <v>15.442717500000001</v>
      </c>
      <c r="S209" s="349" t="s">
        <v>73</v>
      </c>
      <c r="T209" s="293">
        <v>5.6500000000000002E-2</v>
      </c>
      <c r="U209" s="294">
        <v>0.16220000000000001</v>
      </c>
      <c r="V209" s="294">
        <v>0.10150000000000001</v>
      </c>
      <c r="W209" s="211"/>
    </row>
    <row r="210" spans="2:23" ht="21" customHeight="1">
      <c r="B210" s="14" t="s">
        <v>261</v>
      </c>
      <c r="C210" s="14"/>
      <c r="D210" s="14"/>
      <c r="E210" s="14"/>
      <c r="F210" s="171"/>
      <c r="G210" s="13" t="s">
        <v>148</v>
      </c>
      <c r="H210" s="13"/>
      <c r="I210" s="13"/>
      <c r="J210" s="13"/>
      <c r="K210" s="36"/>
      <c r="L210" s="47"/>
      <c r="M210" s="48"/>
      <c r="N210" s="50"/>
      <c r="O210" s="36"/>
      <c r="P210" s="13" t="s">
        <v>103</v>
      </c>
      <c r="Q210" s="13"/>
      <c r="R210" s="13"/>
      <c r="S210" s="13"/>
      <c r="T210" s="294"/>
      <c r="U210" s="294"/>
      <c r="V210" s="295"/>
      <c r="W210" s="211"/>
    </row>
    <row r="211" spans="2:23" ht="24.75" customHeight="1">
      <c r="B211" s="13"/>
      <c r="C211" s="13"/>
      <c r="D211" s="13"/>
      <c r="E211" s="13"/>
      <c r="F211" s="171"/>
      <c r="G211" s="13"/>
      <c r="H211" s="13"/>
      <c r="I211" s="13"/>
      <c r="J211" s="13"/>
      <c r="K211" s="39"/>
      <c r="L211" s="47"/>
      <c r="M211" s="48"/>
      <c r="N211" s="50"/>
      <c r="O211" s="36"/>
      <c r="P211" s="13"/>
      <c r="Q211" s="13"/>
      <c r="R211" s="13"/>
      <c r="S211" s="13"/>
      <c r="T211" s="294"/>
      <c r="U211" s="294"/>
      <c r="V211" s="295"/>
      <c r="W211" s="211"/>
    </row>
    <row r="212" spans="2:23" ht="13.5" customHeight="1" thickBot="1">
      <c r="B212" s="12"/>
      <c r="C212" s="12"/>
      <c r="D212" s="12"/>
      <c r="E212" s="12"/>
      <c r="F212" s="171"/>
      <c r="G212" s="12"/>
      <c r="H212" s="12"/>
      <c r="I212" s="12"/>
      <c r="J212" s="12"/>
      <c r="K212" s="39"/>
      <c r="L212" s="47"/>
      <c r="M212" s="48"/>
      <c r="N212" s="50"/>
      <c r="O212" s="36"/>
      <c r="P212" s="12"/>
      <c r="Q212" s="12"/>
      <c r="R212" s="12"/>
      <c r="S212" s="12"/>
      <c r="T212" s="294"/>
      <c r="U212" s="294"/>
      <c r="V212" s="296"/>
      <c r="W212" s="211"/>
    </row>
    <row r="213" spans="2:23" ht="17.25" customHeight="1" thickBot="1">
      <c r="B213" s="103" t="s">
        <v>31</v>
      </c>
      <c r="C213" s="104" t="s">
        <v>30</v>
      </c>
      <c r="D213" s="105" t="s">
        <v>32</v>
      </c>
      <c r="E213" s="104" t="s">
        <v>300</v>
      </c>
      <c r="F213" s="171"/>
      <c r="G213" s="103" t="s">
        <v>31</v>
      </c>
      <c r="H213" s="104" t="s">
        <v>30</v>
      </c>
      <c r="I213" s="105" t="s">
        <v>32</v>
      </c>
      <c r="J213" s="104" t="s">
        <v>300</v>
      </c>
      <c r="K213" s="39"/>
      <c r="L213" s="51" t="s">
        <v>58</v>
      </c>
      <c r="M213" s="51"/>
      <c r="N213" s="51"/>
      <c r="O213" s="51"/>
      <c r="P213" s="103" t="s">
        <v>31</v>
      </c>
      <c r="Q213" s="104" t="s">
        <v>30</v>
      </c>
      <c r="R213" s="105" t="s">
        <v>32</v>
      </c>
      <c r="S213" s="104" t="s">
        <v>300</v>
      </c>
      <c r="T213" s="293"/>
      <c r="U213" s="294"/>
      <c r="V213" s="294"/>
      <c r="W213" s="211"/>
    </row>
    <row r="214" spans="2:23" ht="16.5" thickBot="1">
      <c r="B214" s="104" t="s">
        <v>262</v>
      </c>
      <c r="C214" s="340">
        <v>15522</v>
      </c>
      <c r="D214" s="341">
        <f>T214*$C$2*1.4*(1+(50-$B$9)/100)</f>
        <v>7.4855339999999995</v>
      </c>
      <c r="E214" s="342" t="s">
        <v>204</v>
      </c>
      <c r="F214" s="171"/>
      <c r="G214" s="103" t="s">
        <v>87</v>
      </c>
      <c r="H214" s="340">
        <v>17822</v>
      </c>
      <c r="I214" s="341">
        <f>U214*$C$2*1.4*(1+(50-$B$9)/100)</f>
        <v>17.907466499999998</v>
      </c>
      <c r="J214" s="349" t="s">
        <v>73</v>
      </c>
      <c r="K214" s="52"/>
      <c r="L214" s="51"/>
      <c r="M214" s="51"/>
      <c r="N214" s="51"/>
      <c r="O214" s="51"/>
      <c r="P214" s="103" t="s">
        <v>87</v>
      </c>
      <c r="Q214" s="340">
        <v>19222</v>
      </c>
      <c r="R214" s="341">
        <f>V214*$C$2*1.4*(1+(50-$B$9)/100)</f>
        <v>14.910209999999999</v>
      </c>
      <c r="S214" s="349" t="s">
        <v>104</v>
      </c>
      <c r="T214" s="293">
        <v>4.9200000000000001E-2</v>
      </c>
      <c r="U214" s="294">
        <v>0.1177</v>
      </c>
      <c r="V214" s="294">
        <v>9.8000000000000004E-2</v>
      </c>
      <c r="W214" s="211"/>
    </row>
    <row r="215" spans="2:23" ht="15.75" customHeight="1">
      <c r="B215" s="14" t="s">
        <v>432</v>
      </c>
      <c r="C215" s="14"/>
      <c r="D215" s="14"/>
      <c r="E215" s="14"/>
      <c r="F215" s="171"/>
      <c r="G215" s="14" t="s">
        <v>431</v>
      </c>
      <c r="H215" s="14"/>
      <c r="I215" s="14"/>
      <c r="J215" s="14"/>
      <c r="K215" s="52"/>
      <c r="L215" s="51"/>
      <c r="M215" s="51"/>
      <c r="N215" s="51"/>
      <c r="O215" s="51"/>
      <c r="P215" s="13" t="s">
        <v>317</v>
      </c>
      <c r="Q215" s="13"/>
      <c r="R215" s="13"/>
      <c r="S215" s="13"/>
      <c r="T215" s="294"/>
      <c r="U215" s="294"/>
      <c r="V215" s="294"/>
      <c r="W215" s="210"/>
    </row>
    <row r="216" spans="2:23" ht="20.25">
      <c r="B216" s="13"/>
      <c r="C216" s="13"/>
      <c r="D216" s="13"/>
      <c r="E216" s="13"/>
      <c r="F216" s="171"/>
      <c r="G216" s="13"/>
      <c r="H216" s="13"/>
      <c r="I216" s="13"/>
      <c r="J216" s="13"/>
      <c r="K216" s="28"/>
      <c r="L216" s="28"/>
      <c r="M216" s="28"/>
      <c r="N216" s="28"/>
      <c r="O216" s="28"/>
      <c r="P216" s="13"/>
      <c r="Q216" s="13"/>
      <c r="R216" s="13"/>
      <c r="S216" s="13"/>
      <c r="T216" s="294"/>
      <c r="U216" s="294"/>
      <c r="V216" s="294"/>
      <c r="W216" s="204"/>
    </row>
    <row r="217" spans="2:23" ht="15.75" customHeight="1" thickBot="1">
      <c r="B217" s="12"/>
      <c r="C217" s="12"/>
      <c r="D217" s="12"/>
      <c r="E217" s="12"/>
      <c r="F217" s="171"/>
      <c r="G217" s="12"/>
      <c r="H217" s="12"/>
      <c r="I217" s="12"/>
      <c r="J217" s="12"/>
      <c r="K217" s="58"/>
      <c r="L217" s="58"/>
      <c r="M217" s="59"/>
      <c r="N217" s="59"/>
      <c r="O217" s="59"/>
      <c r="P217" s="12"/>
      <c r="Q217" s="12"/>
      <c r="R217" s="12"/>
      <c r="S217" s="12"/>
      <c r="T217" s="294"/>
      <c r="U217" s="294"/>
      <c r="V217" s="294"/>
      <c r="W217" s="212"/>
    </row>
    <row r="218" spans="2:23" ht="15.75" customHeight="1" thickBot="1">
      <c r="B218" s="103" t="s">
        <v>31</v>
      </c>
      <c r="C218" s="104" t="s">
        <v>30</v>
      </c>
      <c r="D218" s="105" t="s">
        <v>32</v>
      </c>
      <c r="E218" s="104" t="s">
        <v>300</v>
      </c>
      <c r="F218" s="171"/>
      <c r="G218" s="103" t="s">
        <v>31</v>
      </c>
      <c r="H218" s="104" t="s">
        <v>30</v>
      </c>
      <c r="I218" s="105" t="s">
        <v>32</v>
      </c>
      <c r="J218" s="104" t="s">
        <v>300</v>
      </c>
      <c r="K218" s="36"/>
      <c r="L218" s="36"/>
      <c r="M218" s="60"/>
      <c r="N218" s="60"/>
      <c r="O218" s="60"/>
      <c r="P218" s="103" t="s">
        <v>31</v>
      </c>
      <c r="Q218" s="104" t="s">
        <v>30</v>
      </c>
      <c r="R218" s="105" t="s">
        <v>32</v>
      </c>
      <c r="S218" s="104" t="s">
        <v>300</v>
      </c>
      <c r="T218" s="294"/>
      <c r="U218" s="294"/>
      <c r="V218" s="294"/>
      <c r="W218" s="212"/>
    </row>
    <row r="219" spans="2:23" ht="16.5" thickBot="1">
      <c r="B219" s="104">
        <v>16</v>
      </c>
      <c r="C219" s="340">
        <v>15722</v>
      </c>
      <c r="D219" s="341">
        <f>T219*$C$2*1.4*(1+(50-$B$9)/100)</f>
        <v>3.3776190000000001</v>
      </c>
      <c r="E219" s="342" t="s">
        <v>205</v>
      </c>
      <c r="F219" s="35"/>
      <c r="G219" s="103"/>
      <c r="H219" s="340">
        <v>40070</v>
      </c>
      <c r="I219" s="341">
        <f>U219*$C$2*1.4*(1+(50-$B$9)/100)</f>
        <v>5.3859329999999996</v>
      </c>
      <c r="J219" s="349" t="s">
        <v>180</v>
      </c>
      <c r="K219" s="61"/>
      <c r="L219" s="61"/>
      <c r="M219" s="41"/>
      <c r="N219" s="35"/>
      <c r="O219" s="35"/>
      <c r="P219" s="103" t="s">
        <v>87</v>
      </c>
      <c r="Q219" s="340">
        <v>19422</v>
      </c>
      <c r="R219" s="341">
        <f>V219*$C$2*1.4*(1+(50-$B$9)/100)</f>
        <v>6.4813770000000002</v>
      </c>
      <c r="S219" s="349" t="s">
        <v>179</v>
      </c>
      <c r="T219" s="294">
        <v>2.2200000000000001E-2</v>
      </c>
      <c r="U219" s="294">
        <v>3.5400000000000001E-2</v>
      </c>
      <c r="V219" s="294">
        <v>4.2599999999999999E-2</v>
      </c>
      <c r="W219" s="212"/>
    </row>
    <row r="220" spans="2:23">
      <c r="G220" s="7" t="s">
        <v>453</v>
      </c>
      <c r="H220" s="7"/>
      <c r="I220" s="7"/>
      <c r="J220" s="7"/>
      <c r="T220" s="292"/>
    </row>
    <row r="221" spans="2:23">
      <c r="B221" s="11" t="s">
        <v>439</v>
      </c>
      <c r="C221" s="11"/>
      <c r="D221" s="11"/>
      <c r="E221" s="11"/>
      <c r="G221" s="9"/>
      <c r="H221" s="9"/>
      <c r="I221" s="9"/>
      <c r="J221" s="9"/>
      <c r="P221" s="18" t="s">
        <v>460</v>
      </c>
      <c r="Q221" s="18"/>
      <c r="R221" s="18"/>
      <c r="S221" s="18"/>
      <c r="T221" s="292"/>
    </row>
    <row r="222" spans="2:23" ht="14.25" customHeight="1">
      <c r="B222" s="11"/>
      <c r="C222" s="11"/>
      <c r="D222" s="11"/>
      <c r="E222" s="11"/>
      <c r="G222" s="9"/>
      <c r="H222" s="9"/>
      <c r="I222" s="9"/>
      <c r="J222" s="9"/>
      <c r="P222" s="18"/>
      <c r="Q222" s="18"/>
      <c r="R222" s="18"/>
      <c r="S222" s="18"/>
      <c r="T222" s="292"/>
    </row>
    <row r="223" spans="2:23" ht="15" customHeight="1" thickBot="1">
      <c r="B223" s="10"/>
      <c r="C223" s="10"/>
      <c r="D223" s="10"/>
      <c r="E223" s="10"/>
      <c r="G223" s="8"/>
      <c r="H223" s="8"/>
      <c r="I223" s="8"/>
      <c r="J223" s="8"/>
      <c r="P223" s="17"/>
      <c r="Q223" s="17"/>
      <c r="R223" s="17"/>
      <c r="S223" s="17"/>
      <c r="T223" s="292"/>
    </row>
    <row r="224" spans="2:23" ht="17.25" customHeight="1" thickBot="1">
      <c r="B224" s="103" t="s">
        <v>31</v>
      </c>
      <c r="C224" s="104" t="s">
        <v>30</v>
      </c>
      <c r="D224" s="105" t="s">
        <v>32</v>
      </c>
      <c r="E224" s="104" t="s">
        <v>300</v>
      </c>
      <c r="F224" s="350"/>
      <c r="G224" s="103" t="s">
        <v>31</v>
      </c>
      <c r="H224" s="104" t="s">
        <v>30</v>
      </c>
      <c r="I224" s="105" t="s">
        <v>32</v>
      </c>
      <c r="J224" s="104" t="s">
        <v>300</v>
      </c>
      <c r="K224" s="351"/>
      <c r="L224" s="351"/>
      <c r="M224" s="351"/>
      <c r="N224" s="351"/>
      <c r="O224" s="352"/>
      <c r="P224" s="103" t="s">
        <v>31</v>
      </c>
      <c r="Q224" s="104" t="s">
        <v>30</v>
      </c>
      <c r="R224" s="105" t="s">
        <v>32</v>
      </c>
      <c r="S224" s="104" t="s">
        <v>300</v>
      </c>
      <c r="T224" s="292"/>
    </row>
    <row r="225" spans="2:22" ht="16.5" thickBot="1">
      <c r="B225" s="104" t="s">
        <v>440</v>
      </c>
      <c r="C225" s="340">
        <v>11521</v>
      </c>
      <c r="D225" s="341">
        <f>T225*$C$2*1.4*(1+(50-$B$9)/100)</f>
        <v>35.951863500000002</v>
      </c>
      <c r="E225" s="342" t="s">
        <v>306</v>
      </c>
      <c r="F225" s="353"/>
      <c r="G225" s="354" t="s">
        <v>454</v>
      </c>
      <c r="H225" s="355">
        <v>13766</v>
      </c>
      <c r="I225" s="356">
        <f>U225*$C$2*1.4*(1+(50-$B$9)/100)</f>
        <v>92.123797500000009</v>
      </c>
      <c r="J225" s="357" t="s">
        <v>268</v>
      </c>
      <c r="K225" s="358"/>
      <c r="L225" s="358"/>
      <c r="M225" s="353"/>
      <c r="N225" s="353"/>
      <c r="O225" s="353"/>
      <c r="P225" s="354" t="s">
        <v>435</v>
      </c>
      <c r="Q225" s="355">
        <v>13921</v>
      </c>
      <c r="R225" s="356">
        <f>V225*$C$2*1.4*(1+(50-$B$9)/100)</f>
        <v>21.619804500000001</v>
      </c>
      <c r="S225" s="357" t="s">
        <v>463</v>
      </c>
      <c r="T225" s="292">
        <v>0.23630000000000001</v>
      </c>
      <c r="U225" s="286">
        <v>0.60550000000000004</v>
      </c>
      <c r="V225" s="286">
        <v>0.1421</v>
      </c>
    </row>
    <row r="226" spans="2:22" ht="15.75">
      <c r="G226" s="158" t="s">
        <v>455</v>
      </c>
      <c r="H226" s="359">
        <v>13788</v>
      </c>
      <c r="I226" s="360">
        <f>U226*$C$2*1.4*(1+(50-$B$9)/100)</f>
        <v>150.44097599999998</v>
      </c>
      <c r="J226" s="124" t="s">
        <v>356</v>
      </c>
      <c r="P226" s="158" t="s">
        <v>461</v>
      </c>
      <c r="Q226" s="359">
        <v>13932</v>
      </c>
      <c r="R226" s="360">
        <f>V226*$C$2*1.4*(1+(50-$B$9)/100)</f>
        <v>27.020952000000001</v>
      </c>
      <c r="S226" s="124" t="s">
        <v>464</v>
      </c>
      <c r="T226" s="292"/>
      <c r="U226" s="286">
        <v>0.98880000000000001</v>
      </c>
      <c r="V226" s="286">
        <v>0.17760000000000001</v>
      </c>
    </row>
    <row r="227" spans="2:22" ht="16.5" thickBot="1">
      <c r="B227" s="9" t="s">
        <v>444</v>
      </c>
      <c r="C227" s="9"/>
      <c r="D227" s="9"/>
      <c r="E227" s="9"/>
      <c r="G227" s="158" t="s">
        <v>445</v>
      </c>
      <c r="H227" s="359">
        <v>13898</v>
      </c>
      <c r="I227" s="360">
        <f>U227*$C$2*1.4*(1+(50-$B$9)/100)</f>
        <v>222.25341600000002</v>
      </c>
      <c r="J227" s="124" t="s">
        <v>457</v>
      </c>
      <c r="P227" s="109" t="s">
        <v>462</v>
      </c>
      <c r="Q227" s="361">
        <v>13943</v>
      </c>
      <c r="R227" s="362">
        <f>V227*$C$2*1.4*(1+(50-$B$9)/100)</f>
        <v>37.823247000000002</v>
      </c>
      <c r="S227" s="363" t="s">
        <v>465</v>
      </c>
      <c r="T227" s="292"/>
      <c r="U227" s="286">
        <v>1.4608000000000001</v>
      </c>
      <c r="V227" s="286">
        <v>0.24859999999999999</v>
      </c>
    </row>
    <row r="228" spans="2:22" ht="16.5" thickBot="1">
      <c r="B228" s="9"/>
      <c r="C228" s="9"/>
      <c r="D228" s="9"/>
      <c r="E228" s="9"/>
      <c r="G228" s="109" t="s">
        <v>456</v>
      </c>
      <c r="H228" s="361">
        <v>13799</v>
      </c>
      <c r="I228" s="362">
        <f>U228*$C$2*1.4*(1+(50-$B$9)/100)</f>
        <v>233.938152</v>
      </c>
      <c r="J228" s="363" t="s">
        <v>341</v>
      </c>
      <c r="P228" s="16" t="s">
        <v>466</v>
      </c>
      <c r="Q228" s="16"/>
      <c r="R228" s="16"/>
      <c r="S228" s="16"/>
      <c r="T228" s="292"/>
      <c r="U228" s="286">
        <v>1.5376000000000001</v>
      </c>
    </row>
    <row r="229" spans="2:22" ht="12.75" thickBot="1">
      <c r="B229" s="8"/>
      <c r="C229" s="8"/>
      <c r="D229" s="8"/>
      <c r="E229" s="8"/>
      <c r="G229" s="7" t="s">
        <v>458</v>
      </c>
      <c r="H229" s="7"/>
      <c r="I229" s="7"/>
      <c r="J229" s="7"/>
      <c r="P229" s="15"/>
      <c r="Q229" s="15"/>
      <c r="R229" s="15"/>
      <c r="S229" s="15"/>
      <c r="T229" s="292"/>
    </row>
    <row r="230" spans="2:22" ht="16.5" thickBot="1">
      <c r="B230" s="103" t="s">
        <v>31</v>
      </c>
      <c r="C230" s="104" t="s">
        <v>30</v>
      </c>
      <c r="D230" s="105" t="s">
        <v>32</v>
      </c>
      <c r="E230" s="104" t="s">
        <v>300</v>
      </c>
      <c r="G230" s="9"/>
      <c r="H230" s="9"/>
      <c r="I230" s="9"/>
      <c r="J230" s="9"/>
      <c r="P230" s="15"/>
      <c r="Q230" s="15"/>
      <c r="R230" s="15"/>
      <c r="S230" s="15"/>
    </row>
    <row r="231" spans="2:22" ht="16.5" thickBot="1">
      <c r="B231" s="364" t="s">
        <v>21</v>
      </c>
      <c r="C231" s="355">
        <v>13522</v>
      </c>
      <c r="D231" s="356">
        <f>T231*$C$2*1.4*(1+(50-$B$9)/100)</f>
        <v>14.119055999999997</v>
      </c>
      <c r="E231" s="315" t="s">
        <v>447</v>
      </c>
      <c r="G231" s="9"/>
      <c r="H231" s="9"/>
      <c r="I231" s="9"/>
      <c r="J231" s="9"/>
      <c r="P231" s="103" t="s">
        <v>31</v>
      </c>
      <c r="Q231" s="104" t="s">
        <v>30</v>
      </c>
      <c r="R231" s="105" t="s">
        <v>32</v>
      </c>
      <c r="S231" s="104" t="s">
        <v>300</v>
      </c>
      <c r="T231" s="286">
        <v>9.2799999999999994E-2</v>
      </c>
    </row>
    <row r="232" spans="2:22" ht="18.75" customHeight="1" thickBot="1">
      <c r="B232" s="158" t="s">
        <v>435</v>
      </c>
      <c r="C232" s="359">
        <v>13621</v>
      </c>
      <c r="D232" s="360">
        <f t="shared" ref="D232:D239" si="19">T232*$C$2*1.4*(1+(50-$B$9)/100)</f>
        <v>14.377702500000002</v>
      </c>
      <c r="E232" s="124" t="s">
        <v>446</v>
      </c>
      <c r="G232" s="103" t="s">
        <v>31</v>
      </c>
      <c r="H232" s="104" t="s">
        <v>30</v>
      </c>
      <c r="I232" s="105" t="s">
        <v>32</v>
      </c>
      <c r="J232" s="104" t="s">
        <v>300</v>
      </c>
      <c r="P232" s="104" t="s">
        <v>467</v>
      </c>
      <c r="Q232" s="340">
        <v>15221</v>
      </c>
      <c r="R232" s="341">
        <f>V232*$C$2*1.4*(1+(50-$B$9)/100)</f>
        <v>9.1591290000000001</v>
      </c>
      <c r="S232" s="342" t="s">
        <v>104</v>
      </c>
      <c r="T232" s="286">
        <v>9.4500000000000001E-2</v>
      </c>
      <c r="V232" s="286">
        <v>6.0199999999999997E-2</v>
      </c>
    </row>
    <row r="233" spans="2:22" ht="16.5" thickBot="1">
      <c r="B233" s="158" t="s">
        <v>69</v>
      </c>
      <c r="C233" s="359">
        <v>13533</v>
      </c>
      <c r="D233" s="360">
        <f t="shared" si="19"/>
        <v>17.435817</v>
      </c>
      <c r="E233" s="124" t="s">
        <v>448</v>
      </c>
      <c r="G233" s="104" t="s">
        <v>459</v>
      </c>
      <c r="H233" s="340">
        <v>13967</v>
      </c>
      <c r="I233" s="341">
        <f>U233*$C$2*1.4*(1+(50-$B$9)/100)</f>
        <v>98.148739499999991</v>
      </c>
      <c r="J233" s="342" t="s">
        <v>268</v>
      </c>
      <c r="T233" s="286">
        <v>0.11459999999999999</v>
      </c>
      <c r="U233" s="286">
        <v>0.64510000000000001</v>
      </c>
    </row>
    <row r="234" spans="2:22" ht="18" customHeight="1">
      <c r="B234" s="158" t="s">
        <v>436</v>
      </c>
      <c r="C234" s="359">
        <v>13643</v>
      </c>
      <c r="D234" s="360">
        <f t="shared" si="19"/>
        <v>17.359744500000001</v>
      </c>
      <c r="E234" s="124" t="s">
        <v>378</v>
      </c>
      <c r="T234" s="286">
        <v>0.11409999999999999</v>
      </c>
    </row>
    <row r="235" spans="2:22" ht="18.75" customHeight="1">
      <c r="B235" s="158" t="s">
        <v>363</v>
      </c>
      <c r="C235" s="359">
        <v>13544</v>
      </c>
      <c r="D235" s="360">
        <f t="shared" si="19"/>
        <v>32.254739999999998</v>
      </c>
      <c r="E235" s="124" t="s">
        <v>56</v>
      </c>
      <c r="T235" s="286">
        <v>0.21199999999999999</v>
      </c>
    </row>
    <row r="236" spans="2:22" ht="18" customHeight="1">
      <c r="B236" s="158" t="s">
        <v>364</v>
      </c>
      <c r="C236" s="359">
        <v>13555</v>
      </c>
      <c r="D236" s="360">
        <f t="shared" si="19"/>
        <v>44.198122499999997</v>
      </c>
      <c r="E236" s="124" t="s">
        <v>133</v>
      </c>
      <c r="T236" s="286">
        <v>0.29049999999999998</v>
      </c>
    </row>
    <row r="237" spans="2:22" ht="15.75">
      <c r="B237" s="158" t="s">
        <v>441</v>
      </c>
      <c r="C237" s="359">
        <v>13566</v>
      </c>
      <c r="D237" s="360">
        <f t="shared" si="19"/>
        <v>55.791571500000003</v>
      </c>
      <c r="E237" s="124" t="s">
        <v>449</v>
      </c>
      <c r="T237" s="286">
        <v>0.36670000000000003</v>
      </c>
    </row>
    <row r="238" spans="2:22" ht="15.75">
      <c r="B238" s="158" t="s">
        <v>443</v>
      </c>
      <c r="C238" s="359">
        <v>13588</v>
      </c>
      <c r="D238" s="360">
        <f t="shared" si="19"/>
        <v>120.28583699999999</v>
      </c>
      <c r="E238" s="124" t="s">
        <v>450</v>
      </c>
      <c r="T238" s="286">
        <v>0.79059999999999997</v>
      </c>
    </row>
    <row r="239" spans="2:22" ht="15.75">
      <c r="B239" s="158" t="s">
        <v>445</v>
      </c>
      <c r="C239" s="359">
        <v>13698</v>
      </c>
      <c r="D239" s="360">
        <f t="shared" si="19"/>
        <v>177.81186150000002</v>
      </c>
      <c r="E239" s="124" t="s">
        <v>356</v>
      </c>
      <c r="T239" s="286">
        <v>1.1687000000000001</v>
      </c>
    </row>
    <row r="240" spans="2:22" ht="16.5" thickBot="1">
      <c r="B240" s="346" t="s">
        <v>442</v>
      </c>
      <c r="C240" s="361">
        <v>13599</v>
      </c>
      <c r="D240" s="362">
        <f>T240*$C$2*1.4*(1+(50-$B$9)/100)</f>
        <v>179.54631449999997</v>
      </c>
      <c r="E240" s="134" t="s">
        <v>356</v>
      </c>
      <c r="T240" s="286">
        <v>1.1800999999999999</v>
      </c>
    </row>
  </sheetData>
  <sheetProtection password="D72E" sheet="1" objects="1" scenarios="1" formatCells="0" formatColumns="0" formatRows="0" insertColumns="0" insertRows="0" insertHyperlinks="0" deleteColumns="0" deleteRows="0" sort="0" autoFilter="0" pivotTables="0"/>
  <protectedRanges>
    <protectedRange password="D72E" sqref="B12:E12" name="Диапазон2"/>
    <protectedRange password="EE90" sqref="V17:W158 K17:T158 I131:J136 G137:J158 G136 G131:H135 G124:J130 B17:F158 G113 G17:J112 U17:U112 U114:U123 U125:U158 H114:J121 G115:G121 B170:E170 I171:I177 D171:D183 I182" name="Диапазон1"/>
  </protectedRanges>
  <customSheetViews>
    <customSheetView guid="{437800FB-1617-461C-8B3B-50DFFD2DC20A}" showPageBreaks="1" showGridLines="0" printArea="1" hiddenColumns="1" view="pageBreakPreview" showRuler="0" topLeftCell="B1">
      <selection activeCell="B12" sqref="B12:E12"/>
      <rowBreaks count="1" manualBreakCount="1">
        <brk id="79" min="1" max="18" man="1"/>
      </rowBreaks>
      <pageMargins left="0.16" right="0.17" top="0.03" bottom="0.19685039370078741" header="7.0000000000000007E-2" footer="0.19685039370078741"/>
      <printOptions horizontalCentered="1"/>
      <pageSetup paperSize="9" scale="65" fitToHeight="2" orientation="portrait" r:id="rId1"/>
      <headerFooter alignWithMargins="0"/>
    </customSheetView>
  </customSheetViews>
  <mergeCells count="74">
    <mergeCell ref="K74:O74"/>
    <mergeCell ref="K75:O75"/>
    <mergeCell ref="P103:S104"/>
    <mergeCell ref="G113:J114"/>
    <mergeCell ref="G74:J76"/>
    <mergeCell ref="K100:O100"/>
    <mergeCell ref="K101:O101"/>
    <mergeCell ref="G82:J82"/>
    <mergeCell ref="K114:O114"/>
    <mergeCell ref="G102:J103"/>
    <mergeCell ref="P117:S118"/>
    <mergeCell ref="G121:J122"/>
    <mergeCell ref="G131:J133"/>
    <mergeCell ref="G146:J147"/>
    <mergeCell ref="K78:O78"/>
    <mergeCell ref="K115:O115"/>
    <mergeCell ref="B1:S1"/>
    <mergeCell ref="P28:S29"/>
    <mergeCell ref="E9:F9"/>
    <mergeCell ref="G7:K7"/>
    <mergeCell ref="P82:S82"/>
    <mergeCell ref="P65:S66"/>
    <mergeCell ref="P63:S64"/>
    <mergeCell ref="B82:E82"/>
    <mergeCell ref="B12:E12"/>
    <mergeCell ref="P12:S12"/>
    <mergeCell ref="G43:J44"/>
    <mergeCell ref="K25:O25"/>
    <mergeCell ref="K79:O79"/>
    <mergeCell ref="K72:O72"/>
    <mergeCell ref="K73:O73"/>
    <mergeCell ref="B47:E48"/>
    <mergeCell ref="F4:O5"/>
    <mergeCell ref="G12:J12"/>
    <mergeCell ref="D2:Q2"/>
    <mergeCell ref="G6:K6"/>
    <mergeCell ref="D3:Q3"/>
    <mergeCell ref="G46:J47"/>
    <mergeCell ref="B10:S11"/>
    <mergeCell ref="G13:J14"/>
    <mergeCell ref="P13:S14"/>
    <mergeCell ref="B13:E14"/>
    <mergeCell ref="K26:O26"/>
    <mergeCell ref="T195:V195"/>
    <mergeCell ref="B190:S193"/>
    <mergeCell ref="B194:E194"/>
    <mergeCell ref="G194:J194"/>
    <mergeCell ref="P194:S194"/>
    <mergeCell ref="B149:E150"/>
    <mergeCell ref="B140:E142"/>
    <mergeCell ref="B200:E202"/>
    <mergeCell ref="G200:J202"/>
    <mergeCell ref="P200:S202"/>
    <mergeCell ref="P150:S151"/>
    <mergeCell ref="B210:E212"/>
    <mergeCell ref="G210:J212"/>
    <mergeCell ref="P210:S212"/>
    <mergeCell ref="B195:E197"/>
    <mergeCell ref="G195:J197"/>
    <mergeCell ref="P195:S197"/>
    <mergeCell ref="B205:E207"/>
    <mergeCell ref="G205:J207"/>
    <mergeCell ref="P205:S207"/>
    <mergeCell ref="K207:O207"/>
    <mergeCell ref="K208:O208"/>
    <mergeCell ref="P221:S223"/>
    <mergeCell ref="P228:S230"/>
    <mergeCell ref="B215:E217"/>
    <mergeCell ref="G215:J217"/>
    <mergeCell ref="P215:S217"/>
    <mergeCell ref="B221:E223"/>
    <mergeCell ref="B227:E229"/>
    <mergeCell ref="G220:J223"/>
    <mergeCell ref="G229:J231"/>
  </mergeCells>
  <phoneticPr fontId="0" type="noConversion"/>
  <conditionalFormatting sqref="T150:T155 H125 H135:H136 U135:U144 U116:U122 V153:V158 U125:U130">
    <cfRule type="expression" dxfId="0" priority="1" stopIfTrue="1">
      <formula>TODAY()&lt;$A$1</formula>
    </cfRule>
  </conditionalFormatting>
  <hyperlinks>
    <hyperlink ref="G6" r:id="rId2"/>
  </hyperlinks>
  <printOptions horizontalCentered="1"/>
  <pageMargins left="0.16" right="0.17" top="0.03" bottom="0.19685039370078741" header="7.0000000000000007E-2" footer="0.19685039370078741"/>
  <pageSetup paperSize="9" scale="63" fitToHeight="2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POELSAN+ASTORE компрессия ПНД</vt:lpstr>
      <vt:lpstr>'POELSAN+ASTORE компрессия ПНД'!Область_печати</vt:lpstr>
    </vt:vector>
  </TitlesOfParts>
  <Company>rsm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2</cp:lastModifiedBy>
  <cp:lastPrinted>2016-09-10T07:44:46Z</cp:lastPrinted>
  <dcterms:created xsi:type="dcterms:W3CDTF">2012-10-16T07:52:58Z</dcterms:created>
  <dcterms:modified xsi:type="dcterms:W3CDTF">2018-08-01T07:36:29Z</dcterms:modified>
</cp:coreProperties>
</file>